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960" windowHeight="12585" activeTab="0"/>
  </bookViews>
  <sheets>
    <sheet name="KATKI PAYLARI" sheetId="1" r:id="rId1"/>
  </sheets>
  <definedNames>
    <definedName name="_xlnm.Print_Area" localSheetId="0">'KATKI PAYLARI'!$A$1:$G$343</definedName>
  </definedNames>
  <calcPr fullCalcOnLoad="1"/>
</workbook>
</file>

<file path=xl/comments1.xml><?xml version="1.0" encoding="utf-8"?>
<comments xmlns="http://schemas.openxmlformats.org/spreadsheetml/2006/main">
  <authors>
    <author>ruhsatcan1</author>
  </authors>
  <commentList>
    <comment ref="A160" authorId="0">
      <text>
        <r>
          <rPr>
            <b/>
            <sz val="9"/>
            <rFont val="Tahoma"/>
            <family val="2"/>
          </rPr>
          <t>ruhsatcan1:</t>
        </r>
        <r>
          <rPr>
            <sz val="9"/>
            <rFont val="Tahoma"/>
            <family val="2"/>
          </rPr>
          <t xml:space="preserve">
</t>
        </r>
      </text>
    </comment>
  </commentList>
</comments>
</file>

<file path=xl/sharedStrings.xml><?xml version="1.0" encoding="utf-8"?>
<sst xmlns="http://schemas.openxmlformats.org/spreadsheetml/2006/main" count="609" uniqueCount="360">
  <si>
    <t>2014 YILI KÜLTÜR VARLIKLARI İÇİN TAHSİS EDİLEN KATKI PAYI MİKTARI</t>
  </si>
  <si>
    <t>Cephe iyileştirilmesi ve çevre düzenlemesi (Yeni müracaat)</t>
  </si>
  <si>
    <t>ÇAMLIDERE</t>
  </si>
  <si>
    <t>78 ada 3 paresel ile tescilli belediye binsı restorasyon uygulaması</t>
  </si>
  <si>
    <t>NALLIHAN</t>
  </si>
  <si>
    <t>159 ada 1 parselde bulunan eski Ticaret Lisesi Binası Restorasyonu</t>
  </si>
  <si>
    <t>Ş.KOÇHİSAR</t>
  </si>
  <si>
    <t>Ayaş İlçesi Karakaya Mevkii (382 ada 3 parsel) Ayan Konağı, Tarihi Hamam ve Çevre Düzenleme İşi</t>
  </si>
  <si>
    <t>AYAŞ</t>
  </si>
  <si>
    <t>212 ada 2-3-4 parsellerin kamulaştırma işi</t>
  </si>
  <si>
    <t>KALECİK</t>
  </si>
  <si>
    <t>817 Ada 3 parsel kamulaştırma işi</t>
  </si>
  <si>
    <t>Saraçlar Sokağı Sokak Sağlıklaştırma ve Kentsel Tasarım Yapım İşi</t>
  </si>
  <si>
    <t>B.ŞEHİR BELEDİİYESİ</t>
  </si>
  <si>
    <t>4064 ada 20 parsel üzerindeki tescilli yapının restorasyon işi</t>
  </si>
  <si>
    <t>KEÇİÖREN</t>
  </si>
  <si>
    <t>Kestane Cad. ve Çevresi Sokak Sağlışlatırma proje kapsamında 601 ve 602 ada/parsellerin kamulaştırma işi</t>
  </si>
  <si>
    <t>ALTINDAĞ</t>
  </si>
  <si>
    <t>Ağılcık Mahallesi 1253 parsel ve tescil harici alan üzerinde bulunan 2 adet çeşme ile Yazır Mahallesi 1167 parsel üzerinde bulunan 1 adet çeşmenin Restorasyon proje bedeli ve uygulaması</t>
  </si>
  <si>
    <t>ÇUBUK</t>
  </si>
  <si>
    <t>33 ada 8 parsele ait rölöve, restitüsyon ve restorasyon projesi  ve uygulaması</t>
  </si>
  <si>
    <t>33 ada 22 parsele ait rölöve, restitüsyon ve restorasyon uygulaması</t>
  </si>
  <si>
    <t>Nasuhpaşa Camii, tarihi Kocahan ve Tarihi Safa Oteli Çevresi Yapılacak Rölove, Restorasyon İşi</t>
  </si>
  <si>
    <t>A.Ü Veteriner Fakültesi Veteriner Hekimliği Tarihi Müzesi Restorasyonu Revize Güçlendirme</t>
  </si>
  <si>
    <t>101 Ada 1 Parseldeki Tescilli Yapının (Bekirağalar Konağı) Yeniden Yapılması</t>
  </si>
  <si>
    <t>Nallıhan İlçesi 78 Ada 4 Parseldeki Tarihi Yapının (Kadri AYKUL evi) Restorasyonu</t>
  </si>
  <si>
    <t>ANKARA İL ÖZEL İDARESİ</t>
  </si>
  <si>
    <t>Atatürk Kız Teknik ve Meslek Lisesi Dış Cephe Restorasyonu ve Çevre Düzenleme İşi</t>
  </si>
  <si>
    <t>Hasanoğlan Köy Enstitüsü Güzel Sanatlar Binası Restorasyonu</t>
  </si>
  <si>
    <t>ELMADAĞ</t>
  </si>
  <si>
    <t>KALAN TUTAR (TL)</t>
  </si>
  <si>
    <t>HARCANAN TUTAR (TL)</t>
  </si>
  <si>
    <t>TAHSİS EDİLEN TUTAR (TL)</t>
  </si>
  <si>
    <t>PROJE ADI</t>
  </si>
  <si>
    <t>TALEPTE BULUNAN BELEDİYE</t>
  </si>
  <si>
    <t>SIRA NO</t>
  </si>
  <si>
    <t>TOPLAM TUTAR</t>
  </si>
  <si>
    <t>Devir Tasfiye Komisyonu Yuvarlama Hesabı</t>
  </si>
  <si>
    <t>2013 YILI TOPLAM</t>
  </si>
  <si>
    <t>Emirler Mahallesi, Yukarı Mahalle, Aşağı Mahalle Sokak Sağlıklaştırma Basit Onarım</t>
  </si>
  <si>
    <t>GÜDÜL</t>
  </si>
  <si>
    <t>Anafartalar Mevkii 33 Ada 8 Parselde Bulunan Tarihi Eserin Kamulaştırılması</t>
  </si>
  <si>
    <t>Anafartalar Mevkii 33 Ada 22 Parselde bulunan Tarihi Eserin Kamulaştırılması</t>
  </si>
  <si>
    <t>Anafartalar Mahallesi 832 Ada 1 Parsel tarihi yapının restorasyonu</t>
  </si>
  <si>
    <t>Sakarya Mahallesi Karacabey Hamamı ve çevresi 384 Ada 14 Parsel (Mevlevihane), 385 Ada 1 Parsel, 264 Ada 19 Parselin Rekonstrüksiyon Uygulama İşi, 388 Ada 11,13,22,23 Parseller (Kına Konağı) ve 388 Ada 6,7 Parseller (Nikah Salonu) Restorasyon yapılması işleri</t>
  </si>
  <si>
    <t>Sakarya Mahallesi Hamamönü Bölgesinde bulunan 277 Ada 4 Parselde kayıtlı taşınmazın restorasyonu</t>
  </si>
  <si>
    <t>Karacabey Hamı ve Çevresi, Sakarya Mah. 263 ada 5,6,7 parsellerde Rekonstrüksiyon Uygulama İşi, Sakarya Mahallesi 2215 ada 12 Parselde Rekonstrüksiyon Uygulama İşi, Hamamarkası 263, 264, 386, 388, 389 Adalar arası Sokak Sağlıklaştırma ve Çevre Aydınlatma Uygulama İşleri</t>
  </si>
  <si>
    <t>1173 Ada 44 Parselde bulunan Tarihi Binanın Restorasyonu</t>
  </si>
  <si>
    <t>ANKARA BÜYÜKŞEHİR BELEDİYESİ</t>
  </si>
  <si>
    <t>TALEPTE BULUNAN BELEDİYE/İDARE</t>
  </si>
  <si>
    <t>2013 YILI KATKI PAYI</t>
  </si>
  <si>
    <t>2012 YILI TOPLAM</t>
  </si>
  <si>
    <t>159 Ada 1 Parselde bulunan Tarihi Binanın (Eski Ticaret Lisesi) Restorasyonu</t>
  </si>
  <si>
    <t>ŞEREFLİKOÇHİSAR</t>
  </si>
  <si>
    <t>1762 Ada 10 Parselde bulunan Tescilli TMO Beton Silonun Restorasyonunun Yapılması</t>
  </si>
  <si>
    <t>POLATLI</t>
  </si>
  <si>
    <t>Yahyalar, Orta Mah., Ömerağa Mahallesi, Beşbeyler Caddesi, İklimnur Sokaklar Sokak Sağlıklaştırma</t>
  </si>
  <si>
    <t>Eski Belediye, İhsan Yavaş, Kalaycılar, Çilingirler, Kuyumcular Sokakları Sokak Sağlıklaştırma Yapılması</t>
  </si>
  <si>
    <t>BEYPAZARI</t>
  </si>
  <si>
    <t>Hacıbayram Mahallesi 19960 Ada 3 Parselde yer alan tescilli yapının restorasyonu</t>
  </si>
  <si>
    <t>A.Ü Veteriner Fakültesi Veteriner Hekimliği Tarihi Müzesi Restorasyonu</t>
  </si>
  <si>
    <t>Talatpaşa Bulvarı Karacabey Hamamı ve Yakın Çevresi 263, 264, 265, 384, 385, 386, 388, 389, 2215, 2272 Ada/Parsellerde Sokak Sağlıklaştırma Uygulaması</t>
  </si>
  <si>
    <t>Talatpaşa Bulvarı Karacabey Hamamı ve Yakın Çevresi 263, 264, 265, 384, 385, 386, 388, 389, 2215, 2272, 421, 600, 601, 602, 2234, 2334, 2335 ve 2336 Ada/Parsellerin Kamulaştırılması</t>
  </si>
  <si>
    <t>Ankara Kalesi Dışkale Surları İçerisinde Kale Kapısı, Yayçeken, Barış, Devduran, Kireçli, Doyran, Gözcü, Berrak, Kale ve Kadife Sokaklar Sağlıklaştırma İşi</t>
  </si>
  <si>
    <t>Ankara Ulus Roma Dönemi Antik Tiyatrosu Restorasyon Projesi Uygulaması</t>
  </si>
  <si>
    <t>Ankara Kalesi Dış Kale Sokak Sağlıklaştırma Projesi Yaptırılma İşi</t>
  </si>
  <si>
    <t>Hacıbayram Camii ve Kale Çevresi Kentsel Tasarım Projelerinin Uygulanması</t>
  </si>
  <si>
    <t>Keçiören İlçesi 4070 Ada 2 Nolu Parseldeki Tescilli Yapının Restorasyonu</t>
  </si>
  <si>
    <t>2012 YILI KATKI PAYI</t>
  </si>
  <si>
    <t>2011 YILI TOPLAM</t>
  </si>
  <si>
    <t>159 Ada 1 Parselde bulunan Tarihi Binanın (Eski Ticaret Lisesi) Restorasyon Projesinin Hazırlanması</t>
  </si>
  <si>
    <t>Nasuhpaşa Camii, Tarihi Kocahan, Belediye Hizmet Binası, Kültür Merkezi ve Aliağa Mahalleleri Çevre Düzenlemesi İşi</t>
  </si>
  <si>
    <t>4064 Ada 20 Parsel, 4064 Ada 18 Parsel, 4100 Ada 19 Parsel, 4200 Ada 13 Parsel, 5094 Ada 4 Parsel, 16880 Ada 6 Parsel, 16881 ada 1 Parsel, 4088 Ada 8 Parseldeki Tescilli Yapıların Kamulaştırılması</t>
  </si>
  <si>
    <t>Aşağı Mahalle Bölükbaşı, Gökmen, Bayraktar, Tuğrul Sokaklar Sokak Sağlıklaştırma ve Basit Onarım Yapılması</t>
  </si>
  <si>
    <t>34 Ada 18 Parsel, 33 Ada 22 Parsel, 106 Ada 31 Parsellerdeki Tescilli Yapıların Röleve, Restitasyon, Restorasyon Projelerinin Hazırlanması</t>
  </si>
  <si>
    <t>802 Ada 1 Parseldeki Tescilli Taşınmazın Restorasyonu</t>
  </si>
  <si>
    <t>İnözü Vadisi 2. Etap Koruma Amaçlı İmar Planı Yapılması</t>
  </si>
  <si>
    <t>253, 273, 383, 1512, 1513, 1549 Ada Muhtelif Parsellerde bulunan Alanlarda Restorasyon Yapılması</t>
  </si>
  <si>
    <t>253, 273, 383, 1512, 1513, 1549 Ada Muhtelif Parsellerde bulunan Alanlarda Kamulaştırma Yapılması</t>
  </si>
  <si>
    <t>Ulus Tarihi Kent Merkezi Koruma Amaçlı İmar Planı Yapılması</t>
  </si>
  <si>
    <t>Güvercin, Adliye, Eti, Eti Zafer, Sevim, Akgün, Kutlu Sokakları Sokak Sağlıklaştırma Yapılması</t>
  </si>
  <si>
    <t>2011 YILI KATKI PAYI</t>
  </si>
  <si>
    <t>2010 YILI TOPLAM</t>
  </si>
  <si>
    <t>Ergazi Köyü Çeşmesi Restorasyon Projelerinin Hazırlanması</t>
  </si>
  <si>
    <t>YENİMAHALLE</t>
  </si>
  <si>
    <t>Yenimahalle 159 Ada 10 Parselde bulunan Eski Hükümet Konağının Basit Onarımı</t>
  </si>
  <si>
    <t>Halkevi ve Eski Ortaokul Binalarının Bahçesinin Açık Hava Müzesine Dönüştürülmesi İşi</t>
  </si>
  <si>
    <t>Yk. Mah. , Aş. Mah. Emirler Mah. Sokak Sağlıklaştırma, Basit Onarım</t>
  </si>
  <si>
    <t>Eski Camiinin Basit Onarımı</t>
  </si>
  <si>
    <t>ÇELTİKÇİ</t>
  </si>
  <si>
    <t>Kentsel Sit Alanı Koruma Amaçlı İmar Planı Yapılması</t>
  </si>
  <si>
    <t>ÇAYIRHAN</t>
  </si>
  <si>
    <t>Bostancılar, Eski belediye, Kapan, İhsan Yavaş, Suluhan, Kalaycılar, Çilingirler Sokakları Sokak sağlıklaştırma Yapılması</t>
  </si>
  <si>
    <t>Karakaya Mevkii 382 Ada 3 Parselde bulunan 40 evler adıyla bilinen Tarihi Yapının Restorasyon Projesinin Yapılması</t>
  </si>
  <si>
    <t>Sarıkadı Camii ve Medresesi Restorasyon Yapılması</t>
  </si>
  <si>
    <t>El Sanatları ve Kültür Merkezi Projesi</t>
  </si>
  <si>
    <t>Ulucanlar Cezaevi Restorasyonu 3. Etap</t>
  </si>
  <si>
    <t>Hacıbayram Veli ve Çamlıca Sokakları Sokak Sağlıklaştırma Yapılması</t>
  </si>
  <si>
    <t>Altındağ İlçesi Ege Mah. 851 Ada 1 Parselde bulunan Ulus Teknik Lisesinin bulunduğu taşınmazın Restorasyon Projelerinin hazırlanması</t>
  </si>
  <si>
    <t>Anafartalar Cad. 4402 Ada 2 Parselde bulunan Taşınmazın Restorasyonu</t>
  </si>
  <si>
    <t>2010 YILI KATKI PAYI</t>
  </si>
  <si>
    <t>2009 YILI TOPLAM</t>
  </si>
  <si>
    <t>Aşağı, Yukarı ve Emirler Mahalleleri Sokak Sağlıklaştırma</t>
  </si>
  <si>
    <t>778 Ada 7 Parsel-804 Ada 3 Parseldeki Tescilli Taşınmazın Restorasyonunun Yapılması</t>
  </si>
  <si>
    <t>765 Ada 3-783 Ada 2 Parseldeki Tescilli Taşınmazın Restorasyon Projesinin Yapılması</t>
  </si>
  <si>
    <t>Kapan, Suluhan ve Develik Sokakları Sokak Sağlıklaştırma</t>
  </si>
  <si>
    <t xml:space="preserve">Sakarya Mahallesi 385 Ada 1 Parselin Kamulaştırması </t>
  </si>
  <si>
    <t>Sarıca Sokağı Sokağı Sokak Sağlıklaştırma Yapılması</t>
  </si>
  <si>
    <t>Pirinç ve Karakaş Sokaklar Sokak Sağlıklaştırma Yapılması</t>
  </si>
  <si>
    <t>Hamamarkası ve Gebze Sokaklar Sokak Sağlıklaştırma Yapılması</t>
  </si>
  <si>
    <t>Ankara Valiliği Kazı Platosu Çevre Düzenleme İşi</t>
  </si>
  <si>
    <t>Beypazarı Tarih ve Kültür Müzesi Restorasyonu</t>
  </si>
  <si>
    <t>2009 YILI KATKI PAYI</t>
  </si>
  <si>
    <t>2008 YILI TOPLAM</t>
  </si>
  <si>
    <t>Nallıhan Kültür Evi B Blok Restorasyonu</t>
  </si>
  <si>
    <t>Kalecik Kalesi Restorasyonu Tamamlama Projesi</t>
  </si>
  <si>
    <t>Aşağı, Yukarı Mahalle Sokak Sağlıklaştırma ve Basit Onarım</t>
  </si>
  <si>
    <t>Sokak Sağlıklaştırma (Basit Onarım)</t>
  </si>
  <si>
    <t>778 Ada 2 Parseldeki Taşınmazın Restorasyonu</t>
  </si>
  <si>
    <t>799 Ada 1 Parseldeki Taşınmazın Restorasyonu</t>
  </si>
  <si>
    <t>780 Ada 4 Parseldeki Taşınmazın Restorasyonu</t>
  </si>
  <si>
    <t>Develik, Dikiciler, Bostancılar Sokak Sağlıklaştırması</t>
  </si>
  <si>
    <t>Ulucanlar Cezaevi Restorasyonu</t>
  </si>
  <si>
    <t>Sarıkadın Sokağı Sokak Sağlıklaştırması</t>
  </si>
  <si>
    <t>Koyunpazarı Sokağı Sokak Sağlıklaştırması</t>
  </si>
  <si>
    <t>1515 Ada 18 Parselin Kamulaştırılması</t>
  </si>
  <si>
    <t>2008 YILI KATKI PAYI</t>
  </si>
  <si>
    <t>2007 YILI TOPLAM</t>
  </si>
  <si>
    <t>Gordion Ören Yeri Koruma Amaçlı İmar Planı Yapılması</t>
  </si>
  <si>
    <t>1762 Ada 1 Nolu Parsel üzerindeki Gar Binası, Su Deposu, Taş Duvarlı Lojmanın Restorasyonunun Yaptırılması</t>
  </si>
  <si>
    <t>Halkevi ve Ortaaokul Binalarının Kültür Merkezine Dönüştürülmesi-Restorasyon Uygulaması</t>
  </si>
  <si>
    <t>Düşkünler Mah. İmarın 212 Ada 7 nolu Parsel üzerinde bulunan Tescilli Tarihi Binanın Restorasyon Uygulaması</t>
  </si>
  <si>
    <t>Kalecik Kalesinin Restorasyon Uygulaması</t>
  </si>
  <si>
    <t>7 Adet Tarihi Yapının Röleve, Restorasyon, İnşaat, Makine ve Elektrik Mühendisliği Projeleri Yapımı</t>
  </si>
  <si>
    <t>Sokak Sağlıklaştırma Proje Uygulaması</t>
  </si>
  <si>
    <t>Abidinpaşa Köşkü Restorasyonu</t>
  </si>
  <si>
    <t>Saraçoğlu Mahallesi Koruma Projesi</t>
  </si>
  <si>
    <t>ÇANKAYA</t>
  </si>
  <si>
    <t>Orta Mah. İmarı 780 Ada 4, Yahyalar Mah. 778 Ada 2 Parsel üzerindeki Taşınmazların Röleve ve restorasyon projelerinin yaptırılması</t>
  </si>
  <si>
    <t>Şeyh Ali Semerkandi Türbesinin Restorasyonu</t>
  </si>
  <si>
    <t>799 Ada 1, 804 Ada 3, 778 Ada 7 nolu Parseller üzerinde bulunan Taşınmazların Röleve, Restorasyon Projelerinin hazırlanması</t>
  </si>
  <si>
    <t>600 Dükkan Tadilatı ile Sokak Parke Döşenmesi</t>
  </si>
  <si>
    <t>Rüstempaşa Okulunun Turizm Tarih Müzesine Dönüştürülmesi</t>
  </si>
  <si>
    <t>İnözü Vadisi Koruma Amaçlı İmar Planı</t>
  </si>
  <si>
    <t>Can Sokağı-At Pazarı Sokağı Sokak Sağlıklaştırma Projesi</t>
  </si>
  <si>
    <t>271 Ada 2 Parsel ve 601 Ada ve 5 ve 10 Parseller üzerindeki Tescilli Binaların Restorasyonu</t>
  </si>
  <si>
    <t>Kadınkız, Hamamönü, Sarıkadın ve Çağlayan Sokakların ve 30 Adet Yapının Cephe Sağlıklaştırılması</t>
  </si>
  <si>
    <t>Ankara Resim ve Heykel Müzesi Restorasyonu</t>
  </si>
  <si>
    <t>2007 YILI KATKI PAYI</t>
  </si>
  <si>
    <t>2006 YILI TOPLAM</t>
  </si>
  <si>
    <t>Tescilli 3 Binanın Restorasyonu</t>
  </si>
  <si>
    <t>İnci ve Dutlu Sokakları Sağlıklaştırma Projesi</t>
  </si>
  <si>
    <t>Atatürk İlköğretim Okulu Binası altındaki 25 adet işyerinin restorasyonu</t>
  </si>
  <si>
    <t>Koruma Altındaki Binaların Bakım ve Onarımı</t>
  </si>
  <si>
    <t>2006 YILI KATKI PAYI</t>
  </si>
  <si>
    <t>2005 YILI TOPLAM</t>
  </si>
  <si>
    <t>-</t>
  </si>
  <si>
    <t>2005 YILI KATKI PAYI</t>
  </si>
  <si>
    <t>TOPLAM</t>
  </si>
  <si>
    <t>2013 Yılı İçin Toplam Tahsilat</t>
  </si>
  <si>
    <t>2012 Yılı İçin Toplam Tahsilat</t>
  </si>
  <si>
    <t>2011 Yılı İçin Toplam Tahsilat</t>
  </si>
  <si>
    <t>2010 Yılı İçin Toplam Tahsilat</t>
  </si>
  <si>
    <t>2009 Yılı İçin Toplam Tahsilat</t>
  </si>
  <si>
    <t>2008 Yılı İçin Toplam Tahsilat</t>
  </si>
  <si>
    <t>2007 Yılı İçin Toplam Tahsilat</t>
  </si>
  <si>
    <t>2006 Yılı İçin Toplam Tahsilat</t>
  </si>
  <si>
    <t>2005 Yılı İçin Toplam Tahsilat</t>
  </si>
  <si>
    <t>KALAN</t>
  </si>
  <si>
    <t>HARCANAN</t>
  </si>
  <si>
    <t>TAHSİS EDİLEN</t>
  </si>
  <si>
    <t>TAHSİLAT</t>
  </si>
  <si>
    <t>GELİRLER</t>
  </si>
  <si>
    <t>2014 yılı için Toplam Tahsilat</t>
  </si>
  <si>
    <t>2006 YILI KATKI PAYI TAHSİLATI</t>
  </si>
  <si>
    <t>2009 YILI KATKI PAYI TAHSİLATI</t>
  </si>
  <si>
    <t>2010 YILI KATKI PAYI TAHSİLATI</t>
  </si>
  <si>
    <t>2011 YILI KATKI PAYI TAHSİLATI</t>
  </si>
  <si>
    <t>2013 YILI KATKI PAYI TAHSİLATI</t>
  </si>
  <si>
    <t>01.01.2014-31.03.2014 tarihleri arasında toplam tahsilat</t>
  </si>
  <si>
    <t>Alaeddin Sokak ve Cumhuriyet caddesi Sokak Sağlıklaştırma</t>
  </si>
  <si>
    <t>Sakarya Mahallesi 2215 ada 7 parselin rekonstrüksiyon uygulama ve sokak düzenleme işi</t>
  </si>
  <si>
    <t>Kalecik İlçesiYeşilyurt Mah. 212 ada 2,3,4 ve 7 parsellerile Halit Cevri Aslangil Mah. 817 ada 3 parsel üzerindeki taşınmazların projelendirme işi</t>
  </si>
  <si>
    <t>KÜLTÜR VE TURİZM BAKANLIĞINA AYRILAN KATKI PAYI MİKTARI</t>
  </si>
  <si>
    <t>16880 ada 6 nolu parsel üzerindeki tescilli yapının restorasyon uygulaması</t>
  </si>
  <si>
    <t>Sakarya ve Hacettepe Mahallesi 366,367,368,369,370,371,372,387,390,410,413,414,415,416,417,418,419,420,421,424,425,426,427,428,429,430,591,592,595,598,599,600,601,602,2217,2226,2236,2251,2255,4329,4331,4333 adalarda kamulaştırma işlemlerinin yapılması</t>
  </si>
  <si>
    <t>Beytepe Mah. Beytepe Sokak 1437 ada 3 nolu parseldeki Hayri ÖZALP Konağı</t>
  </si>
  <si>
    <t>Ankara İli Altındağ İlçesi İç Kale Bölgesi Kentsel Tasarım Yapım İşi</t>
  </si>
  <si>
    <t>Karakaya Mevkii 382 ada 3 parselde bulunan Kırkevler Ayan Konağı Karakaya (Belediye) Hamamı ve Çevre Düzenleme işi</t>
  </si>
  <si>
    <t>Sakarya Mahallesi Hamamarkası Fener, Baş, Göztepe Sokakların çevre düzenleme işi</t>
  </si>
  <si>
    <t>Sakarya Hacettepe Mahallesi 420 adada kamulaştırma işlemleri</t>
  </si>
  <si>
    <t>Yazı Mahallesi Halilpaşa Cad. No: 23 56 ada 1 nolu parseldeki Ali AYDIN Konağı ve Halilpaşa Cad. sokak sağlıklaştırma röleve ve restorasyon uygulama işi</t>
  </si>
  <si>
    <t>Y. Selim Mahallesi 5011 ada 3 nolu parsel üzerinde bulunan taşınmazın proje ve restorasyon bedeli</t>
  </si>
  <si>
    <t>Yiğitli Mah. Köy Çeşmesi, Kavaklı Mah. Köy Çeşmesi ve Karataş Mah. Köy Çeşmesi röleve, restitüsyon proje yapımı ve restorasyon yapım işi</t>
  </si>
  <si>
    <t>Kervancı Su Kemeri (Kervancı Köprüsü) rölöve, restitüsyon projelerinin ve restorasyonunun yapılması</t>
  </si>
  <si>
    <t>Sakarya Mahallesi  388 ada 14,15,16,17,18 parseller rekonstriksiyon uygulama işi</t>
  </si>
  <si>
    <t xml:space="preserve">765 ada 3 parsel, 783 ada 2 parsel, 764 ada 6 parsel, 784 ada 9 parsel üzerindeki yapıların basit onarımı </t>
  </si>
  <si>
    <t>01.01.2014-31.12.2014 TARİHLERİ ARASINDA KÜLTÜR BAKANLIĞINA AKTARILAN TUTAR    ( C )</t>
  </si>
  <si>
    <t>2015 YILI KÜLTÜR VARLIKLARI İÇİN TAHSİS EDİLEN KATKI PAYI MİKTARI</t>
  </si>
  <si>
    <t>ANKARA VALİLİĞİ</t>
  </si>
  <si>
    <t>Ankara Valiliği Hizmet Binası Dış Cephe, Otopark ve Ön Bahçe Dekoratif ve Çevre Aydınlatması</t>
  </si>
  <si>
    <t>Şükrü Ağa Konağı, Aksoylar Konağı ve Askerlik Şube Binası Restorasyonu</t>
  </si>
  <si>
    <t>Yavuz Selim Mahallesi Hamdi Ağalar Konağı 34 Ada 18 Parselin Kamulaştırma İşlemi</t>
  </si>
  <si>
    <t>Sakarya ve Hacettepe Mahallesi 387 Ada 18 Parselin Kamulaştırma İşlemi</t>
  </si>
  <si>
    <t>Sakarya ve Hacettepe Mahallesi 387 Adda 9 Parselin Kamulaştırma İşlemi</t>
  </si>
  <si>
    <t>2016 YILI KÜLTÜR VARLIKLARI İÇİN TAHSİS EDİLEN KATKI PAYI MİKTARI</t>
  </si>
  <si>
    <t>14.020,84 TL 2016/2 sıralı Şükrü Ağa Konağı işine aktarıldı</t>
  </si>
  <si>
    <t>Hacıbayram Mah. Otopark Binası, Park ve Şehit Keskin Sokak Zemin Kaplama ve Meydan Düzenlenmesi</t>
  </si>
  <si>
    <t>Büyükşehir Bel. 2016/6 sıralı HacıBayram Mah. Otapark Meydan Düzenlemesi işine aktarıldı</t>
  </si>
  <si>
    <t>80.000,00 TL 2014/7 sıralı 33 ada 22 parsele ait rölöve, restitüsyon ve restorasyon uygulaması işine aktarıldı</t>
  </si>
  <si>
    <t>58.453,21 TL Büyükşehir Bel. 2016/6 sıralı HacıBayram Mah. Otapark Meydan Düzenlemesi işine aktarıldı</t>
  </si>
  <si>
    <t>459.439,30 TL Büyükşehir Bel. 2016/6 sıralı HacıBayram Mah. Otapark Meydan Düzenlemesi işine aktarıldı</t>
  </si>
  <si>
    <t>Nasuhpaşa Mahallesi 436 ada 2, 3 ve 4 nolu parsellerin kamulaştırma işlemleri</t>
  </si>
  <si>
    <t>27 ada 4 parsel üzerinde bulunan tarihi hamamın, 306 ada 22 parsel üzerinde bulunan Kazancıbaba Türbesi ve 295 ada 2 parsel üzerinde bulunan hamamın restorasyon projelerinin hazırlanması</t>
  </si>
  <si>
    <t>Sakarya Mahallesi 389 ada 4 parseldeki kamulaştırma işlemleri</t>
  </si>
  <si>
    <t>Altındağ İlçesi Kale Mahallesi 485 ada 7 ve 8 parsellerin kamulaştırma işlemleri</t>
  </si>
  <si>
    <t>ANKARA BÜYÜKŞEHİR</t>
  </si>
  <si>
    <t>420 ada 1, 5, 6 ve 29 nolu parsellerin rekonstrüksiyon uygulaması</t>
  </si>
  <si>
    <t>Devir Tasfiyeden devir olan miktar</t>
  </si>
  <si>
    <t>01.01.2015-31.12.2015 TARİHLERİ ARASINDA KÜLTÜR BAKANLIĞINA AKTARILAN TUTAR (D)</t>
  </si>
  <si>
    <t>2005 YILI KATKI PAYI TAHSİLATI</t>
  </si>
  <si>
    <t>2007 YILI KATKI PAYI TAHSİLATI</t>
  </si>
  <si>
    <t>2008 YIILI KATKI PAYI TAHSİLATI</t>
  </si>
  <si>
    <t>2014 YILI KATKI PAYI TAHSİLATI</t>
  </si>
  <si>
    <t>2015 YILI 1. ALTI AYLIK KATKI PAYI TAHSİLATI</t>
  </si>
  <si>
    <t>2015 YILI 2. ALTI AYLIK KATKI PAYI TAHSİLATI</t>
  </si>
  <si>
    <t>2016 YILI 1. ALTI AYLIK KATKI PAYI TAHSİLATI</t>
  </si>
  <si>
    <t>2016 YILI 2. ALTI AYLIK KATKI PAYI TAHSİLATI</t>
  </si>
  <si>
    <t>2017 YILI 1. ALTI AYLIK KATKI PAYI TAHSİLATI</t>
  </si>
  <si>
    <t>2014 YILI  01.01.2014-31.03.2014 TARİHLERİ ARASINDA TOPLAM TAHSİLAT</t>
  </si>
  <si>
    <t>KATKI PAYINDAN ELDE EDİLEN (NEMA V:B:) GELİRLERİ TOPLAMI</t>
  </si>
  <si>
    <t>2015 Yılı Katkı Payı Tahsilatı</t>
  </si>
  <si>
    <t>2016 Yılık Katkı Payı Tahsilatı</t>
  </si>
  <si>
    <t>Şükrü Ağa Konağı, Aksoylar Konağı ve Askerlik Şubesi Binası restorasyonu</t>
  </si>
  <si>
    <t>Sakarya Mah. 429 ada 11 ve 12 parsellerde yapılacak rekonstrüksiyon uygulama işi</t>
  </si>
  <si>
    <t>Nasuhpaşa Camii 436 ada 14 nolu (eski 436 ada 5-6 parsel) parselin kamulaştırması</t>
  </si>
  <si>
    <t>YİKOB</t>
  </si>
  <si>
    <t>Sosyal Bilimler Üniversitesi bodrum katında bulunan hazine odasının teşhir ve tanziminin yapılması</t>
  </si>
  <si>
    <t>Nasuhpaşa Camii Tarihi Kocahan ve tarihi özelliğe sahip Sefa Otelinin bulunduğu çevreye ait restoasyon yapım işi EK ÖDENEK</t>
  </si>
  <si>
    <t xml:space="preserve">BÜYÜKŞEHİR </t>
  </si>
  <si>
    <t>Türk Kızılayı Çankaya İlçesiAyrancı Mahallesi 4454 ada 12 parselde yer alan I. Derece Eski Eser olarak tescilli tarihi Renda Köşkü Restitüsyon, Restorasyon ve Mühendislik gruplarına ait proje yapımı</t>
  </si>
  <si>
    <t>Sakarya Hacettepe Mahallesi 421 ada 4 parselin kamulaştıorma işlemleri</t>
  </si>
  <si>
    <t>2017 YILI KÜLTÜR VARLIKLARI İÇİN TAHSİS EDİLEN KATKI PAYI MİKTARI</t>
  </si>
  <si>
    <t>YATIRIM İZLEME VE KOORDİNASYON BAŞKANLIĞINA AYRILAN KATKI PAYI MİKTARI</t>
  </si>
  <si>
    <t>BELEDİYELERE AYRILAN KATKI PAYI MİKTARI</t>
  </si>
  <si>
    <t>KULLANILABİLİR TOPLAM KATKI PAYI</t>
  </si>
  <si>
    <t xml:space="preserve"> İL ÖZEL İDARESİ</t>
  </si>
  <si>
    <t>ANKARA İLİ 2005-2017 YILI  I. DÖNEM SONU KATKI PAYI TAHSİLATI</t>
  </si>
  <si>
    <t>2005- 2013 YILLARI ARASI ÖZEEL İDAR DÖNEMİNE AİT KATKI PAYI TAHSİS VE HARCAMA CETVELİ</t>
  </si>
  <si>
    <t>2005-2013 YILLARI ARASI ÖZEL İDARE DÖNEMİNE AİT  KATKI PAYI TAHSİS VE HARCAMA İCMALİ</t>
  </si>
  <si>
    <t>2014 YILI  YILI TAŞINMAZ KÜLTÜR VARLIKLARININ KORUNMASINA KATKI PAYI TAHSİS VE HARCAMA  CETVELİ</t>
  </si>
  <si>
    <t>2015 YILI  YILI TAŞINMAZ KÜLTÜR VARLIKLARININ KORUNMASINA KATKI PAYI TAHSİS VE HARCAMA  CETVELİ</t>
  </si>
  <si>
    <t>2016 YILI  YILI TAŞINMAZ KÜLTÜR VARLIKLARININ KORUNMASINA KATKI PAYI TAHSİS VE HARCAMA  CETVELİ</t>
  </si>
  <si>
    <t>2017 YILI  YILI TAŞINMAZ KÜLTÜR VARLIKLARININ KORUNMASINA KATKI PAYI TAHSİS VE HARCAMA  CETVELİ</t>
  </si>
  <si>
    <t>Çankaya Kaymakamlığının basit onarım kapsamında retore edilmesi</t>
  </si>
  <si>
    <t>779 ada 1 nolu parselde bulunan tescilli taşınmazın restorasyon yapım işi</t>
  </si>
  <si>
    <t>Yavuz Selim Mah. 34 ada 18 parsel üzerindeki Hamdi Ağalar Konağının restorasyon proje yapımı</t>
  </si>
  <si>
    <t>Y.Selim Mah. 33 ada 8 nolu parselde bululunan tescilli İzzet Korman Konağı yapım işi ek ödenek talebi</t>
  </si>
  <si>
    <t>Y.Selim Mah. 33 ada 22 parselde bulunan Ali Şükrü YILDIRIM Konağının rölöve, restitüsyon ve restorasyon yapım işinin ek ödenek talebi</t>
  </si>
  <si>
    <t>Yavuz Selim Mahallesi 5270 ada 5 nolu parselde bulunan Mazhar BALCI Konağının 112,90 m² hissesinin kamulaştırılması</t>
  </si>
  <si>
    <t>Ankara Valiliği Hizmet Binası onarım işi</t>
  </si>
  <si>
    <t>Nallıhan İlçesi Nasuhpaşa Camii son cemmat yeri doğramalrının ahşap olarak yapılması ve taşıyıcı sistemin askılama işi</t>
  </si>
  <si>
    <t>Kalecik İlçesi Cuma Mahallesi Çarşı Mevkii 293 ada 19 parselde bulunan Kuran Kursu olarak kullanılan tescilli taşınmazın rölöve restitüsyon restorasyon projelerinin hazırlanması</t>
  </si>
  <si>
    <t>Akyurt Beyazıt Mah. 366 ada 3 parsel üzerinde bulunan İbrahim Ağa Konağının rölöve restitüsyon restorasyon  mekanik ve elektrik projelerinin yapılması</t>
  </si>
  <si>
    <t>AKYURT</t>
  </si>
  <si>
    <t>Ayaş İlçesi Karakaya Mevkii Ayan Konağı ile Tarihi Karakaya Hamamı Restorasyonu ve Çevre Düzenleme ikmal işi</t>
  </si>
  <si>
    <t>Altındağ İlçesinde bulunan Cebeci İlköğretim Okulunun Rölöve Restitüsyon, Restorasyon, Mekanik, Elektrik ve Statik projelerinin hazırlanması işi</t>
  </si>
  <si>
    <t>Altındağ İlçesi Sakarya Mahallesi 428 ada 18 ve 21 nolu parsellerin kamulaştırılması</t>
  </si>
  <si>
    <t>Şahlar Mahallesi 16881 ada 1 nolu parsel üzerindeki tescilli yapının restorasyon işi</t>
  </si>
  <si>
    <t>Altındağ İlçesi 19985 ada 1 parselde bulunan Hacıbayram Camii Çilehanesinin restorasyon yapım işi</t>
  </si>
  <si>
    <t>Altındağ İlçesi Sakarya Mahallesi 421 ada 1, 2, 3, 4, 18, 50, 51, 52, 53,54,55,56 nolu parseller ve 2235 ada 1 parseldeki 2.240,11 m² lik Ziraat Bankası Genel Müdürlüğü hisselerinin devralınması</t>
  </si>
  <si>
    <t>Elmadağ İlçesi Yenipınar Mahallesinde bulunan Yenipınar Camii, Yeşildere Mahallesinde Seyit Cemali Türbesi Havuzbaşı Mahallesinde Sakallı Çeşmesinin rölöve, restitüsyon restorasyon ve tesisat projelerinin yapımı</t>
  </si>
  <si>
    <t>2017 YILI 2. ALTI AYLIK KATKI PAYI TAHSİLATI</t>
  </si>
  <si>
    <t>01.01.2016-31.12.2016 TARİHLERİ ARASINDA KÜLTÜR BAKANLIĞINA AKTARILAN TUTAR ( E )</t>
  </si>
  <si>
    <t>TOPLAM A - (B+C+D+E+F)</t>
  </si>
  <si>
    <t>DEVİR TASFİYE KOMİSYONUNCA BÜYÜKŞEHİR BELEDİYE BAŞKANLIĞINA ALACAK OLARAK AKTARILAN MİKTAR   (F )</t>
  </si>
  <si>
    <t>KÜLTÜR BAKANLIĞI</t>
  </si>
  <si>
    <t>Cumhuriyet Müzesi ve Genel Müdürlük (II. TBMM) Sığınağının Onarımı</t>
  </si>
  <si>
    <t>Genel Müdürlük Ana Bina ve Ek Hizmet Binası Acil Müdahale Uygulamaları</t>
  </si>
  <si>
    <t>Sincan Alagöz Köyü Paşatepesi Höyüğü üzerinde 617 ada 3 nolu parselde bulunan taşınmazın bulunduğu 10,056 m²'lik alanın kamulaştırılması</t>
  </si>
  <si>
    <t>Altındağ İlçesi Bedesten Mah. 671 ada 124 ve 125 parseldeki 27,94 m²'lik hisselerin kamulaştırılması</t>
  </si>
  <si>
    <t>Altındağ Belediyesi mülkiyetinde bulunan 697 ada 1 parsel ile 698 ada 1 parselin devir bedeli</t>
  </si>
  <si>
    <t>Ankara Resim Heykel Müzesi Binasındaki Fahri KORUTÜRK ve Sedat SİMAVİ Sergi Salonlarının Sanat Eserleri Restorasyon ve Konservasyon Labaratuvarına Dönüştürme İşi</t>
  </si>
  <si>
    <t>Ankara Resim Heykel Müzesi Konser Salonunun Onarım İşi</t>
  </si>
  <si>
    <t>II.TBMM Sığınağı, Genel Müdürlük Ana-Ek Hizmet Binası Onarımı ve Çevre Düzenlemesi ile Cumhuriyet Müzesinin Teşhir Tanzim İşi</t>
  </si>
  <si>
    <t>2012 YILI KATKI PAYI TAHSİLATI</t>
  </si>
  <si>
    <t>Aliağa Mah. 79 ada 4 parsel üzerinde bulunan tescilli belediye binası çevresi cephe düzenleme ve sokak sağlıklaştırması ile 80 ada 1 nolu parselde bulunan Candarlı Halil Paşa Konağının restorasyon yapılması işi</t>
  </si>
  <si>
    <t>101 Ada 1 Parselin Kamulaştırılması</t>
  </si>
  <si>
    <t>Ankara Kalesi Giriş kısmı Zindankapı Burcu arasında kalan sur duvarlarının  rölöve, restitüsyon, restorasyon ve inşaat müh. Projelerinin hazırlanması</t>
  </si>
  <si>
    <t>2018 YILI  YILI TAŞINMAZ KÜLTÜR VARLIKLARININ KORUNMASINA KATKI PAYI TAHSİS VE HARCAMA  CETVELİ</t>
  </si>
  <si>
    <t>Şeyh Muhittin Mahallesi Akpınar Sokak 120 ada 8 parselde bulunan tescilli taşınmazın restorasyon projesinin hazırlanması</t>
  </si>
  <si>
    <t>Şeyh Muhittin Mahallesi Akpınar Sokak 122 ada 2 parselde bulunan tescilli taşınmazın restorasyon projesinin hazırlanması</t>
  </si>
  <si>
    <t>Ayaş İlçesi Hacımemi Mahallesinde bulunan 123 ada 1 nolu parselde bulunan tescilli binanın kamulaştırılması</t>
  </si>
  <si>
    <t>Yavuz Selim Mah. 5270 ada 5 parselde bulunan Mazhar Balcı Konağının rölöve, restorasyon, mekanik, elektrik ve statik projelerinin hazırlanması işi</t>
  </si>
  <si>
    <t>Çubuk İlçesi Kutuören Mahallesi 170 ada 1 parselde bulunan Kutuören Mahallesi Cammiinin rölöve, restorasyon, statik, elektrik ve mekanik tesisat projelerinin hazırlanması işi</t>
  </si>
  <si>
    <t>Sakarya Mahallesi 387 ada 1 ve 3 parsel, 418 ada 8, 9 ve 31 parsel, 420 ada 4 ve 17 parsel, 421 ada 21, 25, 31 ve 32 parsel, 430 ada 16 parsel, 602 ada 21 parselde yapılacak kamulaştırma işlemleri</t>
  </si>
  <si>
    <t>Sakarya Mahallesi 420 ada 2, 4, 30, 31, 32 ve 33 parsellerde kamulaştırma işlemleri ve belediyece hazırlatılan mimari proje kapsamında yapılacak uygulama çalışmaları</t>
  </si>
  <si>
    <t>Geleneksel El Sanatları Kurs Binası</t>
  </si>
  <si>
    <t>Çankaya İlçesi Ayrancı Mah. 4454 ada 12 parselde Türk Kızılayı Genel Müdürlüğüne ait Renda Köşkünün Restorasyon uygulama işi</t>
  </si>
  <si>
    <t>KIZILCAHAMAM</t>
  </si>
  <si>
    <t>Kızılcahamam-Çamlıdere Jeopark Projesi kapsamında Abacı Peribacaları Jeositi Rekreasyon ve Peyzaj İnşaatı Uygulamaları işi</t>
  </si>
  <si>
    <t>Ayaş İlçesi Derviş İmam Mah. Bünyamin Sk. 102 ada 1 parsel üzerinde bulunan Ali KARATAŞ Kültür Evinin rölöve, restorasyon, makine ve elektrik proje bedeli</t>
  </si>
  <si>
    <t>Altındağ  İlçesi Kılıçaslan Mah. Can Sokak 5913 Ada 6 Parselde bulunan taşınmazın güçlendirme proje yapımı</t>
  </si>
  <si>
    <t>Altındağ  857 Ada 18 Parselde kayıtlı tescilli eser olan İlk Meclis İmam Hatip Ortaokulu basit onarımı işi</t>
  </si>
  <si>
    <t>Kentsel Sit Alanı içerisinde Yukarı Mah. 238 Ada 31 Parselde bulunan taşınmazın rekonstrüksiyon projesinin hazırlanması işi</t>
  </si>
  <si>
    <t>Valilik Hizmet binası onarım inşaatı</t>
  </si>
  <si>
    <t>Güdül İlçesi I. Derece arkeolojik sit alanı olarak tescil edilen İnönü Mağaraları Kaya Yerleşim Alanı Çevre Düzenleme Projesi</t>
  </si>
  <si>
    <t>Altındağ İlçesi Karacabey Caii onarım işi</t>
  </si>
  <si>
    <t>Ayaş ilçesi Hacımemi Mah. 123 ada 1 parselde bulunan tescilli taşınmazın rölöve, restorasyon, elektrik ve mekanik tesisat projelerinin yapım işi</t>
  </si>
  <si>
    <t>Güdül Kentsel Sit Alanı içerisinde olan 239 ada 1 parselde yer alan tescilli Merkez Camiinin restorasyon uygulaması</t>
  </si>
  <si>
    <t>2018 YILI KÜLTÜR VARLIKLARI İÇİN TAHSİS EDİLEN KATKI PAYI MİKTARI</t>
  </si>
  <si>
    <t>Ankara Resim Hekel Müzesi Binasındaki Fahri KORUTÜRK ve Sedat SİMAVİSergi Salonlarının Sanat Eserleri Restorasyon ve Konservasyon Labaratuvarına Dönüştürülmesi İşi</t>
  </si>
  <si>
    <t>Altındağ İlçesi Kale Mahallesi Demirfırka Mevkii 486 ada 1 ve 5 parsel, 488 ada 17 parsel ile İçkale Mevkii 492 ada 1 parsel nolu taşınmazların üzerinde bulunan tesis ve müştemilatları ile kamulaştırılması İPTAL EDİLDİ</t>
  </si>
  <si>
    <t>2015-2017 YILI KÜLTÜR VARLIKLARI KATKI PAYI DEVİR OLAN MİKTAR</t>
  </si>
  <si>
    <t>2018 YILI İLK ALTI AYLIK KATKI PAYI TAHSİLATI</t>
  </si>
  <si>
    <t>2017 YILI KÜLTÜR BAKANLIĞI PAYI</t>
  </si>
  <si>
    <t>Güdül İlçesi Kentsel Sit Alanı içerisinde yer alan meydanın meydan düzenleme projesi</t>
  </si>
  <si>
    <t>Yenimahalle Tepealtı Mah. 8106 ada 1 nolu parselde bulunan 1. derece ese olan Halide Edip Lisesinin rölöve projesinin yapım işi</t>
  </si>
  <si>
    <t>Ankara Siyasal Bilgiler Fakültesi Onarım İşi</t>
  </si>
  <si>
    <t>Ankara Sosyal Bilimler Üniversitesine ait binanın bodrum katında bulunan Hazine Odasının teşhir ve tanzim işi</t>
  </si>
  <si>
    <t>Çubuk Yavuz Selim Mahallesi 34 ada 18 nolu parsel üzerinde bulunan tescilli Hamdi Haluk Gedikoğlu konağının rekonstrüksiyon uygulaması</t>
  </si>
  <si>
    <t>Nallıhan İlçesi Nasuhpaşa Mahallesi 112 ada 7 parsel üzerinde bulunan Sefa Otelinin restorasyon uygulaması</t>
  </si>
  <si>
    <t>Nallıan İlçesi Aliağa Mahallesi 79 ada 1, 2, 3 ve 12 nolu parsellerin kamulaştırılması</t>
  </si>
  <si>
    <t>Eski Askerlik Şubesi Çevre Düzenlemesi yapım işi</t>
  </si>
  <si>
    <t>Ankara Siyasal Bilgilet Fakültesi Ek Ödenek</t>
  </si>
  <si>
    <t>Ankara Sosyal Bilimler Üniversitesine ait binanın bodrum katında bulunan Hazine Odasının teşhir ve tanzim işi ek ödenek</t>
  </si>
  <si>
    <t>Kentsel Sit alanında bulunan ve Başkanlığımıza ait olan Altındağ İlçesi Sakarya Mah. 421 ada 1, 2, 3, 4, 52, 53, 54, 55, 56 ve 2235 ada 1 parselden oluşan 2.833,00 m² alanda yapılacak taşınmazın proje hazırlama işi</t>
  </si>
  <si>
    <t xml:space="preserve">Çamlıdere İlçesi 779 ada 1 parselde bulunan tescilli taşınmazın restorasyonu için ek ödenek </t>
  </si>
  <si>
    <t xml:space="preserve">Altındağ İlçesi Kale Mahallesi Can Sk. 5913 ada 6 parselde bulunan Türk Kızılay Genel Müdürlüğüne ait kargir yapının restorasyon yapım işi </t>
  </si>
  <si>
    <t>Çankaya İlçesi Sağlık Mah. Mithatpaşa cad. üzerinde mülkiyeti hazineye ait olan 1039 ada 14 nolu parsede bulunan Çevre ve Şehircilik Bakanlığınca Valilik Hizmet Binası olmak üzere İçişleri Bakanlığına tahsis edilen A, B ve E blokların onarım işi</t>
  </si>
  <si>
    <t>Altındağ İlçesi 19985 ada 1 parselde bulunan Hacıbayram Camii Çilehanesinin restorasyon yapım işine ait ek ödenek</t>
  </si>
  <si>
    <t>Nallıhan İlçesi Aliağa Mah. 80 ada 1 parsel de yer alan konak restorasyonu ve okul sokak cephe iyileştirilmesi işi</t>
  </si>
  <si>
    <t>Nallıhan İlçesi Aliağa Mah. 83 ada 1 parsel üzerinde bulunan Ayhan Sümer Kültür Merkezinin basit onarım işi.</t>
  </si>
  <si>
    <t>Ayaş İlçesi Karakaya Mevkii Ayan Konağı Tarihi Hamam Restorasyonu ve çevre düzenleme işi</t>
  </si>
  <si>
    <t>Ankara Bakanlık Merkez Opere binası Çevre düzenlemsi, müştemilat ve otopark yapım işi</t>
  </si>
  <si>
    <t>Altındağ Sakarya Mahallesi 421 ada 1, 2, 3, 4, 52, 53, 54 ve 56 nolu parsellerde yapılacak rekonstrüksiyon uygulaması</t>
  </si>
  <si>
    <t xml:space="preserve"> </t>
  </si>
  <si>
    <t>2018 YILI İKİNCİ ALTI AYLIK TAHSİLATI</t>
  </si>
  <si>
    <t xml:space="preserve">  2005-31.12.2018 TARİHLERİ ARASI TAHSİL EDİLEN KATKI PAYI MİKTARI     (A)</t>
  </si>
  <si>
    <t>2005-2018 Yılı İkinci Yarı Sonu İtibariyle Katkı Payı Toplam Tahsilatı  (A)</t>
  </si>
  <si>
    <t>2005-2018 İkinci Yarı Sonu İtibariyle Harcanan Toplam Tutar   (B)</t>
  </si>
  <si>
    <t>2018 Yılı  Sonu İtibariyle Katkı Payı Hesabında Kalan Tutar             ( C )= (A-B)</t>
  </si>
  <si>
    <t>2017 Yılı Katkı Payı Tahsilatı</t>
  </si>
  <si>
    <t>2018 İKİNCİ ALTI AY  İTİBARI İLE YİKOB  HESABINDA BULUNAN MİKTAR</t>
  </si>
  <si>
    <t>2014 YILINDA AYNI İŞİN YAPIMINA AKTARILAN TUTAR ( İLAVE EDİLECEK)</t>
  </si>
  <si>
    <t>2016/2 ve 2016/6 İŞİNE DEVİR TASFİYEDEN DEVROLAN MİKTAR</t>
  </si>
  <si>
    <t>Bu ödenek 2016 yılı şükrüağa konağı, aksoylar konağı ve askerlik şubesi binası restorasyon işine aktarılmıştır (100.000 TL nin tamamı)</t>
  </si>
  <si>
    <t>Bu ödenek 2016 yılı şükrüağa konağı, aksoylar konağı ve askerlik şubesi binası restorasyon işine aktarılmıştır (1.057.865,91 TL lik kısmı)</t>
  </si>
  <si>
    <t>Bu ödenek 2016 yılı şükrüağa konağı, aksoylar konağı ve askerlik şubesi binası restorasyon işine aktarılmıştır (21.856,64 TL lik kısmı)</t>
  </si>
  <si>
    <t>2019 YILI  YILI TAŞINMAZ KÜLTÜR VARLIKLARININ KORUNMASINA KATKI PAYI TAHSİS VE HARCAMA  CETVELİ</t>
  </si>
  <si>
    <t>Güdül İlçesi Kentsel Sit Alanı içerisinde yer alan Meydanın Meydan Düzenleme Projesi</t>
  </si>
  <si>
    <t>2019 YILI KÜLTÜR VARLIKLARI İÇİN TAHSİS EDİLEN KATKI PAYI MİKTARI</t>
  </si>
  <si>
    <t>YATIRIM İZLEME VE KOORDİNASYON BAŞKANLIĞIMIZIN 2019 YILI TAŞINMAZ KÜLTÜR VARLIKLARININ KORUNMASINA KATKI PAYI ÖDENEKLERİ</t>
  </si>
  <si>
    <t>01.01.2019-30.06.2019 TARİHLERİ ARASINDA TAHSİL EDİLEN TUTAR</t>
  </si>
  <si>
    <t>2019 YILI TAHSİLATLARI İLE KULLANILABİLECEK KATKI PAYI MİKTARI</t>
  </si>
  <si>
    <t>2018 Yılı Katkı Payı Tahsilatı</t>
  </si>
  <si>
    <t>2019 Yılı İlk Altı Aylık Katkı Payı Tahsilatı</t>
  </si>
  <si>
    <t>2019 Yılı İkinci Altı Aylık Tahsilatı</t>
  </si>
  <si>
    <t>Çubuk Yavuz Selim Mah. 34 ada 18 nolu parseldeki Hamdi Haluk Gedikoğlu Konağının restorasyonu ek ödenek</t>
  </si>
  <si>
    <t>2005-2019 YILLARI ARASINDA HARCANAN TOPLAM TUTAR      (B)</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</si>
</sst>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0.00\ _T_L"/>
    <numFmt numFmtId="175" formatCode="[$-41F]d\ mmmm\ yyyy\ dddd"/>
    <numFmt numFmtId="176" formatCode="#,##0.00\ &quot;₺&quot;"/>
    <numFmt numFmtId="177" formatCode="#,##0.00\ _₺"/>
  </numFmts>
  <fonts count="74">
    <font>
      <sz val="11"/>
      <color theme="1"/>
      <name val="Calibri"/>
      <family val="2"/>
    </font>
    <font>
      <sz val="11"/>
      <color indexed="8"/>
      <name val="Calibri"/>
      <family val="2"/>
    </font>
    <font>
      <b/>
      <sz val="12"/>
      <color indexed="8"/>
      <name val="Calibri"/>
      <family val="2"/>
    </font>
    <font>
      <sz val="12"/>
      <name val="Calibri"/>
      <family val="2"/>
    </font>
    <font>
      <sz val="12"/>
      <color indexed="8"/>
      <name val="Calibri"/>
      <family val="2"/>
    </font>
    <font>
      <b/>
      <sz val="12"/>
      <color indexed="10"/>
      <name val="Calibri"/>
      <family val="2"/>
    </font>
    <font>
      <b/>
      <sz val="14"/>
      <color indexed="8"/>
      <name val="Calibri"/>
      <family val="2"/>
    </font>
    <font>
      <sz val="12"/>
      <color indexed="10"/>
      <name val="Calibri"/>
      <family val="2"/>
    </font>
    <font>
      <sz val="9"/>
      <color indexed="8"/>
      <name val="Calibri"/>
      <family val="2"/>
    </font>
    <font>
      <b/>
      <sz val="12"/>
      <name val="Times New Roman"/>
      <family val="1"/>
    </font>
    <font>
      <sz val="9"/>
      <name val="Tahoma"/>
      <family val="2"/>
    </font>
    <font>
      <b/>
      <sz val="9"/>
      <name val="Tahoma"/>
      <family val="2"/>
    </font>
    <font>
      <sz val="11"/>
      <name val="Calibri"/>
      <family val="2"/>
    </font>
    <font>
      <sz val="12"/>
      <color indexed="8"/>
      <name val="Times New Roman"/>
      <family val="1"/>
    </font>
    <font>
      <sz val="10"/>
      <name val="Calibri"/>
      <family val="2"/>
    </font>
    <font>
      <sz val="12"/>
      <name val="Times New Roman"/>
      <family val="1"/>
    </font>
    <font>
      <sz val="11"/>
      <name val="Times New Roman"/>
      <family val="1"/>
    </font>
    <font>
      <sz val="9"/>
      <name val="Calibri"/>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2"/>
      <name val="Calibri"/>
      <family val="2"/>
    </font>
    <font>
      <sz val="12"/>
      <color indexed="63"/>
      <name val="Calibri"/>
      <family val="2"/>
    </font>
    <font>
      <sz val="11"/>
      <color indexed="8"/>
      <name val="Times New Roman"/>
      <family val="1"/>
    </font>
    <font>
      <sz val="8"/>
      <name val="Calibri"/>
      <family val="2"/>
    </font>
    <font>
      <b/>
      <sz val="14"/>
      <color indexed="8"/>
      <name val="Times New Roman"/>
      <family val="1"/>
    </font>
    <font>
      <sz val="8"/>
      <color indexed="8"/>
      <name val="Calibri"/>
      <family val="2"/>
    </font>
    <font>
      <b/>
      <sz val="14"/>
      <name val="Calibri"/>
      <family val="2"/>
    </font>
    <font>
      <b/>
      <sz val="12"/>
      <color indexed="62"/>
      <name val="Calibri"/>
      <family val="2"/>
    </font>
    <font>
      <b/>
      <sz val="12"/>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12"/>
      <color rgb="FF3F3F3F"/>
      <name val="Calibri"/>
      <family val="2"/>
    </font>
    <font>
      <sz val="12"/>
      <color rgb="FFFF0000"/>
      <name val="Calibri"/>
      <family val="2"/>
    </font>
    <font>
      <sz val="11"/>
      <color theme="1"/>
      <name val="Times New Roman"/>
      <family val="1"/>
    </font>
    <font>
      <sz val="9"/>
      <color theme="1"/>
      <name val="Calibri"/>
      <family val="2"/>
    </font>
    <font>
      <b/>
      <sz val="14"/>
      <color theme="1"/>
      <name val="Times New Roman"/>
      <family val="1"/>
    </font>
    <font>
      <sz val="8"/>
      <color theme="1"/>
      <name val="Calibri"/>
      <family val="2"/>
    </font>
    <font>
      <b/>
      <sz val="14"/>
      <color theme="1"/>
      <name val="Calibri"/>
      <family val="2"/>
    </font>
    <font>
      <b/>
      <sz val="12"/>
      <color theme="1"/>
      <name val="Times New Roman"/>
      <family val="1"/>
    </font>
    <font>
      <b/>
      <sz val="12"/>
      <color rgb="FF3F3F76"/>
      <name val="Calibri"/>
      <family val="2"/>
    </font>
    <font>
      <b/>
      <sz val="12"/>
      <color theme="1"/>
      <name val="Calibri"/>
      <family val="2"/>
    </font>
    <font>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color indexed="63"/>
      </bottom>
    </border>
    <border>
      <left style="hair"/>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24" borderId="0" applyNumberFormat="0" applyBorder="0" applyAlignment="0" applyProtection="0"/>
    <xf numFmtId="0" fontId="0" fillId="25" borderId="8" applyNumberFormat="0" applyFont="0" applyAlignment="0" applyProtection="0"/>
    <xf numFmtId="0" fontId="57"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3"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95">
    <xf numFmtId="0" fontId="0" fillId="0" borderId="0" xfId="0" applyFont="1" applyAlignment="1">
      <alignment/>
    </xf>
    <xf numFmtId="0" fontId="60" fillId="0" borderId="0" xfId="0" applyFont="1" applyAlignment="1">
      <alignment/>
    </xf>
    <xf numFmtId="0" fontId="60" fillId="0" borderId="0" xfId="0" applyFont="1" applyAlignment="1">
      <alignment horizontal="center"/>
    </xf>
    <xf numFmtId="4" fontId="3" fillId="0" borderId="10" xfId="0" applyNumberFormat="1" applyFont="1" applyBorder="1" applyAlignment="1">
      <alignment horizontal="center" vertical="center"/>
    </xf>
    <xf numFmtId="0" fontId="3" fillId="0" borderId="10" xfId="0" applyFont="1" applyFill="1" applyBorder="1" applyAlignment="1">
      <alignment horizontal="left" vertical="center" wrapText="1"/>
    </xf>
    <xf numFmtId="4" fontId="60" fillId="0" borderId="10" xfId="0" applyNumberFormat="1" applyFont="1" applyBorder="1" applyAlignment="1">
      <alignment horizontal="center" vertical="center" wrapText="1"/>
    </xf>
    <xf numFmtId="0" fontId="60" fillId="0" borderId="10" xfId="0" applyFont="1" applyBorder="1" applyAlignment="1">
      <alignment horizontal="left"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4" fontId="2" fillId="13" borderId="10" xfId="0" applyNumberFormat="1" applyFont="1" applyFill="1" applyBorder="1" applyAlignment="1">
      <alignment horizontal="center" vertical="center"/>
    </xf>
    <xf numFmtId="4" fontId="60" fillId="33" borderId="10" xfId="0" applyNumberFormat="1" applyFont="1" applyFill="1" applyBorder="1" applyAlignment="1">
      <alignment horizontal="center" vertical="center"/>
    </xf>
    <xf numFmtId="0" fontId="4" fillId="0" borderId="0" xfId="0" applyFont="1" applyAlignment="1">
      <alignment/>
    </xf>
    <xf numFmtId="4"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2" fontId="7" fillId="0" borderId="0" xfId="0" applyNumberFormat="1" applyFont="1" applyAlignment="1">
      <alignment horizontal="center" vertical="center" wrapText="1"/>
    </xf>
    <xf numFmtId="4" fontId="0" fillId="0" borderId="10" xfId="0" applyNumberFormat="1" applyFill="1" applyBorder="1" applyAlignment="1">
      <alignment horizontal="center" vertical="center" wrapText="1"/>
    </xf>
    <xf numFmtId="4" fontId="60" fillId="0" borderId="0" xfId="0" applyNumberFormat="1" applyFont="1" applyAlignment="1">
      <alignment/>
    </xf>
    <xf numFmtId="0" fontId="60" fillId="0" borderId="0" xfId="0" applyFont="1" applyBorder="1" applyAlignment="1">
      <alignment/>
    </xf>
    <xf numFmtId="4" fontId="61" fillId="0" borderId="10" xfId="0" applyNumberFormat="1" applyFont="1" applyBorder="1" applyAlignment="1">
      <alignment horizontal="center" vertical="center"/>
    </xf>
    <xf numFmtId="0" fontId="3" fillId="0" borderId="10" xfId="0" applyFont="1" applyBorder="1" applyAlignment="1">
      <alignment horizontal="left" vertical="center" wrapText="1"/>
    </xf>
    <xf numFmtId="174" fontId="4" fillId="0" borderId="10" xfId="0" applyNumberFormat="1" applyFont="1" applyFill="1" applyBorder="1" applyAlignment="1">
      <alignment horizontal="center" vertical="center"/>
    </xf>
    <xf numFmtId="4" fontId="51" fillId="20" borderId="10" xfId="41" applyNumberFormat="1" applyBorder="1" applyAlignment="1">
      <alignment horizontal="center" vertical="center"/>
    </xf>
    <xf numFmtId="174" fontId="51" fillId="20" borderId="10" xfId="41" applyNumberFormat="1" applyBorder="1" applyAlignment="1">
      <alignment horizontal="center" vertical="center"/>
    </xf>
    <xf numFmtId="0" fontId="0" fillId="0" borderId="10" xfId="0"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61" fillId="0" borderId="10" xfId="0" applyFont="1" applyBorder="1" applyAlignment="1">
      <alignment horizontal="left" vertical="center" wrapText="1"/>
    </xf>
    <xf numFmtId="4" fontId="35" fillId="13" borderId="10" xfId="42" applyNumberFormat="1" applyFont="1" applyFill="1" applyBorder="1" applyAlignment="1">
      <alignment horizontal="center" vertical="center"/>
    </xf>
    <xf numFmtId="4" fontId="35" fillId="13" borderId="10" xfId="42"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60" fillId="0" borderId="10" xfId="0" applyFont="1" applyBorder="1" applyAlignment="1">
      <alignment horizontal="left" vertical="justify"/>
    </xf>
    <xf numFmtId="174" fontId="12" fillId="34" borderId="10" xfId="48" applyNumberFormat="1" applyFont="1" applyFill="1" applyBorder="1" applyAlignment="1">
      <alignment horizontal="center" vertical="center" wrapText="1"/>
    </xf>
    <xf numFmtId="4" fontId="12" fillId="34" borderId="10" xfId="48" applyNumberFormat="1" applyFont="1" applyFill="1" applyBorder="1" applyAlignment="1">
      <alignment horizontal="center" vertical="center" wrapText="1"/>
    </xf>
    <xf numFmtId="174" fontId="12" fillId="34" borderId="10" xfId="48" applyNumberFormat="1" applyFont="1" applyFill="1" applyBorder="1" applyAlignment="1">
      <alignment horizontal="center" vertical="center"/>
    </xf>
    <xf numFmtId="0" fontId="14" fillId="34" borderId="10" xfId="48"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3" fontId="60" fillId="0" borderId="0" xfId="0" applyNumberFormat="1" applyFont="1" applyAlignment="1">
      <alignment/>
    </xf>
    <xf numFmtId="0" fontId="1" fillId="0" borderId="10" xfId="0" applyFont="1" applyFill="1" applyBorder="1" applyAlignment="1">
      <alignment horizontal="left" vertical="center" wrapText="1"/>
    </xf>
    <xf numFmtId="0" fontId="51" fillId="34" borderId="10" xfId="41" applyFont="1" applyFill="1" applyBorder="1" applyAlignment="1">
      <alignment horizontal="left" vertical="center" wrapText="1"/>
    </xf>
    <xf numFmtId="0" fontId="62" fillId="34" borderId="10" xfId="41" applyFont="1" applyFill="1" applyBorder="1" applyAlignment="1">
      <alignment horizontal="left" vertical="center" wrapText="1"/>
    </xf>
    <xf numFmtId="0" fontId="12" fillId="34"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4" fontId="9" fillId="0" borderId="10" xfId="0" applyNumberFormat="1" applyFont="1" applyBorder="1" applyAlignment="1">
      <alignment horizontal="center" vertical="center"/>
    </xf>
    <xf numFmtId="4" fontId="35" fillId="0" borderId="10" xfId="0" applyNumberFormat="1" applyFont="1" applyBorder="1" applyAlignment="1">
      <alignment horizontal="center" vertical="center" wrapText="1"/>
    </xf>
    <xf numFmtId="0" fontId="13" fillId="34" borderId="10" xfId="0" applyFont="1" applyFill="1" applyBorder="1" applyAlignment="1">
      <alignment horizontal="center" vertical="center" wrapText="1"/>
    </xf>
    <xf numFmtId="174" fontId="15" fillId="34" borderId="10" xfId="0" applyNumberFormat="1" applyFont="1" applyFill="1" applyBorder="1" applyAlignment="1">
      <alignment horizontal="center" vertical="center" wrapText="1"/>
    </xf>
    <xf numFmtId="4" fontId="15" fillId="34" borderId="10" xfId="0" applyNumberFormat="1" applyFont="1" applyFill="1" applyBorder="1" applyAlignment="1">
      <alignment horizontal="center" vertical="center" wrapText="1"/>
    </xf>
    <xf numFmtId="4" fontId="61" fillId="34" borderId="10" xfId="0" applyNumberFormat="1" applyFont="1" applyFill="1" applyBorder="1" applyAlignment="1">
      <alignment horizontal="center" vertical="center" wrapText="1"/>
    </xf>
    <xf numFmtId="0" fontId="61" fillId="35" borderId="10" xfId="0" applyFont="1" applyFill="1" applyBorder="1" applyAlignment="1">
      <alignment horizontal="center" vertical="justify"/>
    </xf>
    <xf numFmtId="174" fontId="15" fillId="35" borderId="10" xfId="0" applyNumberFormat="1" applyFont="1" applyFill="1" applyBorder="1" applyAlignment="1">
      <alignment horizontal="center" vertical="center"/>
    </xf>
    <xf numFmtId="4" fontId="15" fillId="35" borderId="10" xfId="0" applyNumberFormat="1" applyFont="1" applyFill="1" applyBorder="1" applyAlignment="1">
      <alignment horizontal="center" vertical="center" wrapText="1"/>
    </xf>
    <xf numFmtId="0" fontId="15" fillId="35" borderId="10" xfId="0" applyFont="1" applyFill="1" applyBorder="1" applyAlignment="1">
      <alignment horizontal="center" vertical="center" wrapText="1"/>
    </xf>
    <xf numFmtId="4" fontId="61" fillId="35" borderId="10" xfId="0" applyNumberFormat="1" applyFont="1" applyFill="1" applyBorder="1" applyAlignment="1">
      <alignment horizontal="center" vertical="center" wrapText="1"/>
    </xf>
    <xf numFmtId="0" fontId="60" fillId="34" borderId="10" xfId="0" applyFont="1" applyFill="1" applyBorder="1" applyAlignment="1">
      <alignment horizontal="justify" vertical="center"/>
    </xf>
    <xf numFmtId="174" fontId="15" fillId="34"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74" fontId="3" fillId="34" borderId="10" xfId="48" applyNumberFormat="1" applyFont="1" applyFill="1" applyBorder="1" applyAlignment="1">
      <alignment horizontal="center" vertical="center" wrapText="1"/>
    </xf>
    <xf numFmtId="4" fontId="3" fillId="34" borderId="10" xfId="48" applyNumberFormat="1" applyFont="1" applyFill="1" applyBorder="1" applyAlignment="1">
      <alignment horizontal="center" vertical="center" wrapText="1"/>
    </xf>
    <xf numFmtId="174" fontId="12" fillId="35" borderId="10" xfId="48" applyNumberFormat="1" applyFont="1" applyFill="1" applyBorder="1" applyAlignment="1">
      <alignment horizontal="center" vertical="center" wrapText="1"/>
    </xf>
    <xf numFmtId="4" fontId="12" fillId="35" borderId="10" xfId="48"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4" fontId="3" fillId="35"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63" fillId="0" borderId="10" xfId="0" applyFont="1" applyBorder="1" applyAlignment="1">
      <alignment horizontal="left" vertical="center" wrapText="1"/>
    </xf>
    <xf numFmtId="0" fontId="3" fillId="35" borderId="10" xfId="0" applyFont="1" applyFill="1" applyBorder="1" applyAlignment="1">
      <alignment horizontal="left" vertical="center" wrapText="1"/>
    </xf>
    <xf numFmtId="4" fontId="64" fillId="35" borderId="10" xfId="0" applyNumberFormat="1" applyFont="1" applyFill="1" applyBorder="1" applyAlignment="1">
      <alignment horizontal="center" vertical="center" wrapText="1"/>
    </xf>
    <xf numFmtId="0" fontId="60" fillId="35" borderId="10" xfId="0" applyFont="1" applyFill="1" applyBorder="1" applyAlignment="1">
      <alignment horizontal="left" vertical="center" wrapText="1"/>
    </xf>
    <xf numFmtId="0" fontId="0" fillId="35" borderId="10" xfId="0" applyFont="1" applyFill="1" applyBorder="1" applyAlignment="1">
      <alignment horizontal="center" vertical="center" wrapText="1"/>
    </xf>
    <xf numFmtId="0" fontId="3" fillId="0" borderId="10" xfId="0" applyFont="1" applyBorder="1" applyAlignment="1">
      <alignment horizontal="center" vertical="center" wrapText="1"/>
    </xf>
    <xf numFmtId="4" fontId="4" fillId="0" borderId="0" xfId="0" applyNumberFormat="1" applyFont="1" applyAlignment="1">
      <alignment/>
    </xf>
    <xf numFmtId="4" fontId="4" fillId="0" borderId="10" xfId="0" applyNumberFormat="1" applyFont="1" applyFill="1" applyBorder="1" applyAlignment="1">
      <alignment horizontal="center" vertical="center"/>
    </xf>
    <xf numFmtId="4" fontId="0" fillId="13" borderId="10" xfId="26" applyNumberFormat="1" applyFont="1" applyBorder="1" applyAlignment="1">
      <alignment horizontal="center" vertical="center"/>
    </xf>
    <xf numFmtId="174" fontId="0" fillId="13" borderId="10" xfId="26" applyNumberFormat="1" applyBorder="1" applyAlignment="1">
      <alignment horizontal="center" vertical="center"/>
    </xf>
    <xf numFmtId="4" fontId="0" fillId="11" borderId="10" xfId="24" applyNumberFormat="1" applyFill="1" applyBorder="1" applyAlignment="1">
      <alignment horizontal="center" vertical="center"/>
    </xf>
    <xf numFmtId="0" fontId="2" fillId="13" borderId="10" xfId="0" applyFont="1" applyFill="1" applyBorder="1" applyAlignment="1">
      <alignment horizontal="left" vertical="center" wrapText="1"/>
    </xf>
    <xf numFmtId="4" fontId="2" fillId="13" borderId="10" xfId="0" applyNumberFormat="1" applyFont="1" applyFill="1" applyBorder="1" applyAlignment="1">
      <alignment horizontal="center" vertical="center" wrapText="1"/>
    </xf>
    <xf numFmtId="4" fontId="3" fillId="0" borderId="10" xfId="0" applyNumberFormat="1" applyFont="1" applyBorder="1" applyAlignment="1">
      <alignment horizontal="center" vertical="center"/>
    </xf>
    <xf numFmtId="0" fontId="2" fillId="13" borderId="10" xfId="0" applyFont="1" applyFill="1" applyBorder="1" applyAlignment="1">
      <alignment horizontal="center" vertical="center"/>
    </xf>
    <xf numFmtId="4" fontId="2" fillId="13"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4" fontId="35" fillId="21" borderId="10" xfId="42" applyNumberFormat="1" applyFont="1" applyBorder="1" applyAlignment="1">
      <alignment horizontal="center" vertical="center"/>
    </xf>
    <xf numFmtId="4" fontId="35" fillId="21" borderId="10" xfId="42" applyNumberFormat="1" applyFont="1" applyBorder="1" applyAlignment="1">
      <alignment horizontal="center" vertical="center" wrapText="1"/>
    </xf>
    <xf numFmtId="4" fontId="63" fillId="34" borderId="10" xfId="0" applyNumberFormat="1" applyFont="1" applyFill="1" applyBorder="1" applyAlignment="1">
      <alignment horizontal="center" vertical="center" wrapText="1"/>
    </xf>
    <xf numFmtId="0" fontId="38" fillId="35" borderId="10" xfId="48" applyFont="1" applyFill="1" applyBorder="1" applyAlignment="1">
      <alignment horizontal="center" vertical="center" wrapText="1"/>
    </xf>
    <xf numFmtId="4" fontId="12" fillId="35" borderId="10" xfId="48" applyNumberFormat="1" applyFont="1" applyFill="1" applyBorder="1" applyAlignment="1">
      <alignment horizontal="center" vertical="center"/>
    </xf>
    <xf numFmtId="0" fontId="14" fillId="34" borderId="10" xfId="0" applyFont="1" applyFill="1" applyBorder="1" applyAlignment="1">
      <alignment horizontal="center" vertical="center" wrapText="1"/>
    </xf>
    <xf numFmtId="4" fontId="16" fillId="34" borderId="10" xfId="0" applyNumberFormat="1" applyFont="1" applyFill="1" applyBorder="1" applyAlignment="1">
      <alignment horizontal="center" vertical="center"/>
    </xf>
    <xf numFmtId="4" fontId="60" fillId="34" borderId="10" xfId="0" applyNumberFormat="1" applyFont="1" applyFill="1" applyBorder="1" applyAlignment="1">
      <alignment horizontal="center" vertical="center" wrapText="1"/>
    </xf>
    <xf numFmtId="4" fontId="16" fillId="35" borderId="10" xfId="0" applyNumberFormat="1" applyFont="1" applyFill="1" applyBorder="1" applyAlignment="1">
      <alignment horizontal="center" vertical="center"/>
    </xf>
    <xf numFmtId="4" fontId="60" fillId="35" borderId="10" xfId="0" applyNumberFormat="1"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17" fillId="35" borderId="10" xfId="0" applyFont="1" applyFill="1" applyBorder="1" applyAlignment="1">
      <alignment horizontal="center" vertical="center" wrapText="1"/>
    </xf>
    <xf numFmtId="4" fontId="0" fillId="0" borderId="10" xfId="0" applyNumberFormat="1" applyBorder="1" applyAlignment="1">
      <alignment horizontal="center" vertical="center"/>
    </xf>
    <xf numFmtId="4" fontId="66" fillId="0" borderId="10" xfId="0" applyNumberFormat="1" applyFont="1" applyBorder="1" applyAlignment="1">
      <alignment vertical="center"/>
    </xf>
    <xf numFmtId="4" fontId="60" fillId="0" borderId="10" xfId="0" applyNumberFormat="1" applyFont="1" applyBorder="1" applyAlignment="1">
      <alignment horizontal="center" vertical="center"/>
    </xf>
    <xf numFmtId="0" fontId="2" fillId="13"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13" borderId="10" xfId="0" applyFont="1" applyFill="1" applyBorder="1" applyAlignment="1">
      <alignment horizontal="center" wrapText="1"/>
    </xf>
    <xf numFmtId="0" fontId="2" fillId="13" borderId="10" xfId="0" applyFont="1" applyFill="1" applyBorder="1" applyAlignment="1">
      <alignment horizontal="center" vertical="center"/>
    </xf>
    <xf numFmtId="0" fontId="12" fillId="35" borderId="10" xfId="48" applyFont="1" applyFill="1" applyBorder="1" applyAlignment="1">
      <alignment horizontal="center" vertical="center" wrapText="1"/>
    </xf>
    <xf numFmtId="0" fontId="12" fillId="34" borderId="10" xfId="48"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2" fillId="13" borderId="11" xfId="0" applyFont="1" applyFill="1" applyBorder="1" applyAlignment="1">
      <alignment horizontal="center" vertical="center" wrapText="1"/>
    </xf>
    <xf numFmtId="174" fontId="4" fillId="0" borderId="11" xfId="0" applyNumberFormat="1" applyFont="1" applyFill="1" applyBorder="1" applyAlignment="1">
      <alignment horizontal="center" vertical="center"/>
    </xf>
    <xf numFmtId="174" fontId="51" fillId="20" borderId="11" xfId="41" applyNumberFormat="1" applyBorder="1" applyAlignment="1">
      <alignment horizontal="center" vertical="center"/>
    </xf>
    <xf numFmtId="0" fontId="2" fillId="1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2" fillId="13" borderId="12" xfId="0" applyFont="1" applyFill="1" applyBorder="1" applyAlignment="1">
      <alignment horizontal="center" wrapText="1"/>
    </xf>
    <xf numFmtId="0" fontId="2" fillId="13" borderId="11" xfId="0" applyFont="1" applyFill="1" applyBorder="1" applyAlignment="1">
      <alignment horizontal="center" wrapText="1"/>
    </xf>
    <xf numFmtId="0" fontId="4" fillId="0" borderId="12" xfId="0" applyFont="1" applyBorder="1" applyAlignment="1">
      <alignment/>
    </xf>
    <xf numFmtId="4" fontId="4" fillId="0" borderId="11" xfId="0" applyNumberFormat="1" applyFont="1" applyBorder="1" applyAlignment="1">
      <alignment horizontal="center" vertical="center"/>
    </xf>
    <xf numFmtId="0" fontId="4" fillId="13" borderId="12" xfId="0" applyFont="1" applyFill="1" applyBorder="1" applyAlignment="1">
      <alignment/>
    </xf>
    <xf numFmtId="4" fontId="2" fillId="13" borderId="11" xfId="0" applyNumberFormat="1" applyFont="1" applyFill="1" applyBorder="1" applyAlignment="1">
      <alignment horizontal="center" vertical="center"/>
    </xf>
    <xf numFmtId="0" fontId="2" fillId="13" borderId="12" xfId="0" applyFont="1" applyFill="1" applyBorder="1" applyAlignment="1">
      <alignment/>
    </xf>
    <xf numFmtId="0" fontId="4" fillId="33" borderId="12" xfId="0" applyFont="1" applyFill="1" applyBorder="1" applyAlignment="1">
      <alignment/>
    </xf>
    <xf numFmtId="4" fontId="8" fillId="33" borderId="11" xfId="0" applyNumberFormat="1" applyFont="1" applyFill="1" applyBorder="1" applyAlignment="1">
      <alignment horizontal="center" vertical="center" wrapText="1"/>
    </xf>
    <xf numFmtId="4" fontId="60" fillId="0" borderId="11" xfId="0" applyNumberFormat="1" applyFont="1" applyBorder="1" applyAlignment="1">
      <alignment horizontal="center" vertical="center"/>
    </xf>
    <xf numFmtId="4" fontId="67" fillId="0" borderId="11" xfId="0" applyNumberFormat="1" applyFont="1" applyBorder="1" applyAlignment="1">
      <alignment horizontal="center" vertical="center" wrapText="1"/>
    </xf>
    <xf numFmtId="0" fontId="17" fillId="0" borderId="11" xfId="0" applyFont="1" applyFill="1" applyBorder="1" applyAlignment="1">
      <alignment horizontal="center" vertical="center" wrapText="1"/>
    </xf>
    <xf numFmtId="4" fontId="3" fillId="0" borderId="11" xfId="0" applyNumberFormat="1" applyFont="1" applyBorder="1" applyAlignment="1">
      <alignment horizontal="center" vertical="center"/>
    </xf>
    <xf numFmtId="4" fontId="65" fillId="0" borderId="11" xfId="0" applyNumberFormat="1" applyFont="1" applyBorder="1" applyAlignment="1">
      <alignment horizontal="left" vertical="center" wrapText="1"/>
    </xf>
    <xf numFmtId="4" fontId="3" fillId="0" borderId="11" xfId="0" applyNumberFormat="1" applyFont="1" applyBorder="1" applyAlignment="1">
      <alignment horizontal="center" vertical="center"/>
    </xf>
    <xf numFmtId="0" fontId="2" fillId="13" borderId="12"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60" fillId="0" borderId="12" xfId="0" applyFont="1" applyBorder="1" applyAlignment="1">
      <alignment horizontal="center" vertical="center" wrapText="1"/>
    </xf>
    <xf numFmtId="4" fontId="60" fillId="0" borderId="11" xfId="0" applyNumberFormat="1" applyFont="1" applyBorder="1" applyAlignment="1">
      <alignment horizontal="center" vertical="center" wrapText="1"/>
    </xf>
    <xf numFmtId="0" fontId="60" fillId="0" borderId="12" xfId="0" applyFont="1" applyBorder="1" applyAlignment="1">
      <alignment/>
    </xf>
    <xf numFmtId="4" fontId="2" fillId="13" borderId="11" xfId="0" applyNumberFormat="1" applyFont="1" applyFill="1" applyBorder="1" applyAlignment="1">
      <alignment horizontal="center" vertical="center"/>
    </xf>
    <xf numFmtId="4" fontId="35" fillId="21" borderId="11" xfId="42" applyNumberFormat="1" applyFont="1" applyBorder="1" applyAlignment="1">
      <alignment horizontal="center" vertical="center" wrapText="1"/>
    </xf>
    <xf numFmtId="0" fontId="3" fillId="34" borderId="12" xfId="0" applyFont="1" applyFill="1" applyBorder="1" applyAlignment="1">
      <alignment horizontal="center" wrapText="1"/>
    </xf>
    <xf numFmtId="4" fontId="3" fillId="34" borderId="11" xfId="0" applyNumberFormat="1" applyFont="1" applyFill="1" applyBorder="1" applyAlignment="1">
      <alignment horizontal="center" vertical="center" wrapText="1"/>
    </xf>
    <xf numFmtId="0" fontId="3" fillId="35" borderId="12" xfId="0" applyFont="1" applyFill="1" applyBorder="1" applyAlignment="1">
      <alignment horizontal="center" wrapText="1"/>
    </xf>
    <xf numFmtId="4" fontId="3" fillId="35" borderId="11" xfId="0" applyNumberFormat="1" applyFont="1" applyFill="1" applyBorder="1" applyAlignment="1">
      <alignment horizontal="center" vertical="center" wrapText="1"/>
    </xf>
    <xf numFmtId="0" fontId="63" fillId="34" borderId="12" xfId="0" applyFont="1" applyFill="1" applyBorder="1" applyAlignment="1">
      <alignment horizontal="center" wrapText="1"/>
    </xf>
    <xf numFmtId="4" fontId="63" fillId="34" borderId="11" xfId="0" applyNumberFormat="1" applyFont="1" applyFill="1" applyBorder="1" applyAlignment="1">
      <alignment horizontal="center" vertical="center" wrapText="1"/>
    </xf>
    <xf numFmtId="4" fontId="35" fillId="13" borderId="11" xfId="42" applyNumberFormat="1" applyFont="1" applyFill="1" applyBorder="1" applyAlignment="1">
      <alignment horizontal="center" vertical="center" wrapText="1"/>
    </xf>
    <xf numFmtId="4" fontId="35" fillId="0" borderId="11" xfId="0" applyNumberFormat="1" applyFont="1" applyBorder="1" applyAlignment="1">
      <alignment horizontal="center" vertical="center" wrapText="1"/>
    </xf>
    <xf numFmtId="0" fontId="60" fillId="34" borderId="12" xfId="0" applyFont="1" applyFill="1" applyBorder="1" applyAlignment="1">
      <alignment horizontal="center" vertical="center" wrapText="1"/>
    </xf>
    <xf numFmtId="4" fontId="61" fillId="34" borderId="11" xfId="0" applyNumberFormat="1" applyFont="1" applyFill="1" applyBorder="1" applyAlignment="1">
      <alignment horizontal="center" vertical="center" wrapText="1"/>
    </xf>
    <xf numFmtId="0" fontId="60" fillId="35" borderId="12" xfId="0" applyFont="1" applyFill="1" applyBorder="1" applyAlignment="1">
      <alignment horizontal="center" vertical="center" wrapText="1"/>
    </xf>
    <xf numFmtId="4" fontId="61" fillId="35" borderId="11" xfId="0" applyNumberFormat="1" applyFont="1" applyFill="1" applyBorder="1" applyAlignment="1">
      <alignment horizontal="center" vertical="center" wrapText="1"/>
    </xf>
    <xf numFmtId="0" fontId="35" fillId="35" borderId="12" xfId="0" applyFont="1" applyFill="1" applyBorder="1" applyAlignment="1">
      <alignment horizontal="center" vertical="center" wrapText="1"/>
    </xf>
    <xf numFmtId="0" fontId="35" fillId="0" borderId="12" xfId="0" applyFont="1" applyBorder="1" applyAlignment="1">
      <alignment horizontal="center" vertical="center" wrapText="1"/>
    </xf>
    <xf numFmtId="4" fontId="66" fillId="0" borderId="11" xfId="0" applyNumberFormat="1" applyFont="1" applyBorder="1" applyAlignment="1">
      <alignment vertical="center"/>
    </xf>
    <xf numFmtId="177" fontId="0" fillId="11" borderId="10" xfId="24" applyNumberFormat="1" applyFill="1" applyBorder="1" applyAlignment="1">
      <alignment horizontal="center" vertical="center"/>
    </xf>
    <xf numFmtId="4" fontId="0" fillId="11" borderId="10" xfId="24" applyNumberFormat="1" applyFont="1" applyFill="1" applyBorder="1" applyAlignment="1">
      <alignment horizontal="center" vertical="center"/>
    </xf>
    <xf numFmtId="177" fontId="51" fillId="20" borderId="10" xfId="41" applyNumberFormat="1" applyBorder="1" applyAlignment="1">
      <alignment horizontal="center" vertical="center" wrapText="1"/>
    </xf>
    <xf numFmtId="177" fontId="51" fillId="20" borderId="10" xfId="41" applyNumberFormat="1" applyBorder="1" applyAlignment="1">
      <alignment horizontal="center" vertical="center"/>
    </xf>
    <xf numFmtId="177" fontId="0" fillId="13" borderId="10" xfId="26" applyNumberFormat="1" applyFont="1" applyBorder="1" applyAlignment="1">
      <alignment horizontal="center" vertical="center"/>
    </xf>
    <xf numFmtId="4" fontId="60" fillId="0" borderId="10" xfId="0" applyNumberFormat="1" applyFont="1" applyBorder="1" applyAlignment="1">
      <alignment horizontal="center" vertical="center"/>
    </xf>
    <xf numFmtId="4" fontId="60" fillId="0" borderId="11" xfId="0" applyNumberFormat="1" applyFont="1" applyBorder="1" applyAlignment="1">
      <alignment horizontal="center" vertical="center"/>
    </xf>
    <xf numFmtId="0" fontId="18" fillId="0" borderId="0" xfId="0" applyFont="1" applyAlignment="1">
      <alignment vertical="center" wrapText="1"/>
    </xf>
    <xf numFmtId="0" fontId="0" fillId="0" borderId="10" xfId="0" applyBorder="1" applyAlignment="1">
      <alignment horizontal="center" vertical="center" wrapText="1"/>
    </xf>
    <xf numFmtId="0" fontId="35" fillId="34" borderId="12" xfId="0" applyFont="1" applyFill="1" applyBorder="1" applyAlignment="1">
      <alignment horizontal="center" vertical="center" wrapText="1"/>
    </xf>
    <xf numFmtId="0" fontId="17" fillId="34" borderId="13" xfId="0" applyFont="1" applyFill="1" applyBorder="1" applyAlignment="1">
      <alignment horizontal="center" vertical="center" wrapText="1"/>
    </xf>
    <xf numFmtId="4" fontId="35" fillId="34" borderId="10" xfId="0" applyNumberFormat="1" applyFont="1" applyFill="1" applyBorder="1" applyAlignment="1">
      <alignment horizontal="center" vertical="center" wrapText="1"/>
    </xf>
    <xf numFmtId="0" fontId="61" fillId="34" borderId="10" xfId="0" applyFont="1" applyFill="1" applyBorder="1" applyAlignment="1">
      <alignment horizontal="center" vertical="justify"/>
    </xf>
    <xf numFmtId="174" fontId="35" fillId="34" borderId="10" xfId="0" applyNumberFormat="1" applyFont="1" applyFill="1" applyBorder="1" applyAlignment="1">
      <alignment horizontal="center" vertical="center" wrapText="1"/>
    </xf>
    <xf numFmtId="174" fontId="35" fillId="34" borderId="11" xfId="0" applyNumberFormat="1" applyFont="1" applyFill="1" applyBorder="1" applyAlignment="1">
      <alignment horizontal="center" vertical="center" wrapText="1"/>
    </xf>
    <xf numFmtId="4" fontId="68" fillId="0" borderId="10" xfId="0" applyNumberFormat="1" applyFont="1" applyBorder="1" applyAlignment="1">
      <alignment horizontal="center" vertical="center"/>
    </xf>
    <xf numFmtId="4" fontId="41" fillId="34" borderId="10" xfId="0" applyNumberFormat="1" applyFont="1" applyFill="1" applyBorder="1" applyAlignment="1">
      <alignment horizontal="center" vertical="center" wrapText="1"/>
    </xf>
    <xf numFmtId="174" fontId="51" fillId="20" borderId="14" xfId="41" applyNumberFormat="1" applyBorder="1" applyAlignment="1">
      <alignment horizontal="center" vertical="center"/>
    </xf>
    <xf numFmtId="174" fontId="60" fillId="0" borderId="0" xfId="0" applyNumberFormat="1" applyFont="1" applyAlignment="1">
      <alignment/>
    </xf>
    <xf numFmtId="4" fontId="69" fillId="34" borderId="11"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0" borderId="10" xfId="0" applyBorder="1" applyAlignment="1">
      <alignment horizontal="center" vertical="center" wrapText="1"/>
    </xf>
    <xf numFmtId="0" fontId="3"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0" fillId="35" borderId="10" xfId="0" applyNumberFormat="1" applyFill="1" applyBorder="1" applyAlignment="1">
      <alignment horizontal="center" vertical="center" wrapText="1"/>
    </xf>
    <xf numFmtId="0" fontId="70" fillId="13" borderId="15" xfId="42" applyFont="1" applyFill="1" applyBorder="1" applyAlignment="1">
      <alignment horizontal="center" vertical="center" wrapText="1"/>
    </xf>
    <xf numFmtId="0" fontId="70" fillId="13" borderId="16" xfId="42" applyFont="1" applyFill="1" applyBorder="1" applyAlignment="1">
      <alignment horizontal="center" vertical="center" wrapText="1"/>
    </xf>
    <xf numFmtId="0" fontId="70" fillId="13" borderId="17" xfId="42" applyFont="1" applyFill="1" applyBorder="1" applyAlignment="1">
      <alignment horizontal="center" vertical="center" wrapText="1"/>
    </xf>
    <xf numFmtId="0" fontId="12" fillId="34" borderId="10" xfId="48" applyFont="1" applyFill="1" applyBorder="1" applyAlignment="1">
      <alignment horizontal="center" vertical="center" wrapText="1"/>
    </xf>
    <xf numFmtId="0" fontId="12" fillId="35" borderId="10" xfId="48" applyFont="1" applyFill="1" applyBorder="1" applyAlignment="1">
      <alignment horizontal="center" vertical="center" wrapText="1"/>
    </xf>
    <xf numFmtId="0" fontId="60" fillId="34" borderId="10"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35" fillId="35" borderId="12" xfId="0" applyFont="1" applyFill="1" applyBorder="1" applyAlignment="1">
      <alignment horizontal="center" vertical="center" wrapText="1"/>
    </xf>
    <xf numFmtId="0" fontId="35" fillId="35" borderId="10" xfId="0" applyFont="1" applyFill="1" applyBorder="1" applyAlignment="1">
      <alignment horizontal="center" vertical="center" wrapText="1"/>
    </xf>
    <xf numFmtId="0" fontId="35" fillId="35" borderId="11" xfId="0" applyFont="1" applyFill="1" applyBorder="1" applyAlignment="1">
      <alignment horizontal="center" vertical="center" wrapText="1"/>
    </xf>
    <xf numFmtId="0" fontId="60" fillId="35" borderId="10" xfId="0" applyFont="1" applyFill="1" applyBorder="1" applyAlignment="1">
      <alignment horizontal="center" vertical="center"/>
    </xf>
    <xf numFmtId="0" fontId="60"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70" fillId="21" borderId="12" xfId="42" applyFont="1" applyBorder="1" applyAlignment="1">
      <alignment horizontal="center" vertical="center" wrapText="1"/>
    </xf>
    <xf numFmtId="0" fontId="70" fillId="21" borderId="10" xfId="42" applyFont="1" applyBorder="1" applyAlignment="1">
      <alignment horizontal="center" vertical="center" wrapText="1"/>
    </xf>
    <xf numFmtId="174" fontId="71" fillId="0" borderId="10" xfId="0" applyNumberFormat="1" applyFont="1" applyBorder="1" applyAlignment="1">
      <alignment horizontal="center" vertical="center"/>
    </xf>
    <xf numFmtId="174" fontId="71" fillId="0" borderId="11" xfId="0" applyNumberFormat="1" applyFont="1" applyBorder="1" applyAlignment="1">
      <alignment horizontal="center" vertical="center"/>
    </xf>
    <xf numFmtId="0" fontId="71" fillId="0" borderId="15" xfId="0" applyFont="1" applyBorder="1" applyAlignment="1">
      <alignment horizontal="center" vertical="justify"/>
    </xf>
    <xf numFmtId="0" fontId="71" fillId="0" borderId="16" xfId="0" applyFont="1" applyBorder="1" applyAlignment="1">
      <alignment horizontal="center" vertical="justify"/>
    </xf>
    <xf numFmtId="0" fontId="71" fillId="0" borderId="17" xfId="0" applyFont="1" applyBorder="1" applyAlignment="1">
      <alignment horizontal="center" vertical="justify"/>
    </xf>
    <xf numFmtId="4" fontId="68" fillId="0" borderId="14" xfId="0" applyNumberFormat="1" applyFont="1" applyBorder="1" applyAlignment="1">
      <alignment horizontal="center"/>
    </xf>
    <xf numFmtId="4" fontId="68" fillId="0" borderId="16" xfId="0" applyNumberFormat="1" applyFont="1" applyBorder="1" applyAlignment="1">
      <alignment horizontal="center"/>
    </xf>
    <xf numFmtId="4" fontId="68" fillId="0" borderId="18" xfId="0" applyNumberFormat="1" applyFont="1" applyBorder="1" applyAlignment="1">
      <alignment horizontal="center"/>
    </xf>
    <xf numFmtId="0" fontId="63" fillId="34" borderId="10" xfId="0" applyFont="1" applyFill="1" applyBorder="1" applyAlignment="1">
      <alignment horizontal="center" vertical="center" wrapText="1"/>
    </xf>
    <xf numFmtId="4" fontId="71" fillId="0" borderId="0" xfId="0" applyNumberFormat="1" applyFont="1" applyBorder="1" applyAlignment="1">
      <alignment horizontal="center"/>
    </xf>
    <xf numFmtId="0" fontId="72" fillId="0" borderId="0" xfId="0" applyFont="1" applyBorder="1" applyAlignment="1">
      <alignment horizontal="center"/>
    </xf>
    <xf numFmtId="0" fontId="71" fillId="0" borderId="0" xfId="0" applyFont="1" applyBorder="1" applyAlignment="1">
      <alignment horizontal="center"/>
    </xf>
    <xf numFmtId="0" fontId="71" fillId="0" borderId="12"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0" xfId="0" applyFont="1" applyBorder="1" applyAlignment="1">
      <alignment horizontal="center" vertical="center" wrapText="1"/>
    </xf>
    <xf numFmtId="0" fontId="60" fillId="0" borderId="0"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20" xfId="0" applyFont="1" applyBorder="1" applyAlignment="1">
      <alignment horizontal="center" vertical="center" wrapText="1"/>
    </xf>
    <xf numFmtId="0" fontId="2" fillId="13" borderId="10" xfId="0" applyFont="1" applyFill="1" applyBorder="1" applyAlignment="1">
      <alignment horizontal="center"/>
    </xf>
    <xf numFmtId="174" fontId="68" fillId="0" borderId="20" xfId="0" applyNumberFormat="1" applyFont="1" applyBorder="1" applyAlignment="1">
      <alignment horizontal="center" vertical="center"/>
    </xf>
    <xf numFmtId="174" fontId="68" fillId="0" borderId="21" xfId="0" applyNumberFormat="1" applyFont="1" applyBorder="1" applyAlignment="1">
      <alignment horizontal="center" vertical="center"/>
    </xf>
    <xf numFmtId="0" fontId="60" fillId="0" borderId="10" xfId="0" applyFont="1" applyBorder="1" applyAlignment="1">
      <alignment horizontal="center" vertical="center"/>
    </xf>
    <xf numFmtId="0" fontId="60" fillId="0" borderId="10" xfId="0" applyFont="1" applyFill="1" applyBorder="1" applyAlignment="1">
      <alignment horizontal="center" vertical="center"/>
    </xf>
    <xf numFmtId="0" fontId="2" fillId="13" borderId="10" xfId="0" applyFont="1" applyFill="1" applyBorder="1" applyAlignment="1">
      <alignment horizontal="center" vertical="center" wrapText="1"/>
    </xf>
    <xf numFmtId="4" fontId="68" fillId="0" borderId="10" xfId="0" applyNumberFormat="1" applyFont="1" applyBorder="1" applyAlignment="1">
      <alignment horizontal="center"/>
    </xf>
    <xf numFmtId="4" fontId="68" fillId="0" borderId="11" xfId="0" applyNumberFormat="1" applyFont="1" applyBorder="1" applyAlignment="1">
      <alignment horizontal="center"/>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4" fillId="0" borderId="10" xfId="0" applyFont="1" applyBorder="1" applyAlignment="1">
      <alignment horizontal="center" vertical="center"/>
    </xf>
    <xf numFmtId="0" fontId="5" fillId="36" borderId="12"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11" xfId="0" applyFont="1" applyFill="1" applyBorder="1" applyAlignment="1">
      <alignment horizontal="center" vertical="center"/>
    </xf>
    <xf numFmtId="0" fontId="60"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4" fillId="13" borderId="10" xfId="0" applyFont="1" applyFill="1" applyBorder="1" applyAlignment="1">
      <alignment horizontal="center"/>
    </xf>
    <xf numFmtId="0" fontId="51" fillId="20" borderId="12" xfId="41" applyBorder="1" applyAlignment="1">
      <alignment horizontal="center" vertical="center" wrapText="1"/>
    </xf>
    <xf numFmtId="0" fontId="51" fillId="20" borderId="10" xfId="41" applyBorder="1" applyAlignment="1">
      <alignment horizontal="center" vertical="center" wrapText="1"/>
    </xf>
    <xf numFmtId="0" fontId="0" fillId="11" borderId="12" xfId="24" applyFill="1" applyBorder="1" applyAlignment="1">
      <alignment horizontal="center" vertical="center"/>
    </xf>
    <xf numFmtId="0" fontId="0" fillId="11" borderId="10" xfId="24" applyFill="1" applyBorder="1" applyAlignment="1">
      <alignment horizontal="center" vertical="center"/>
    </xf>
    <xf numFmtId="0" fontId="2" fillId="13" borderId="12" xfId="0" applyFont="1" applyFill="1" applyBorder="1" applyAlignment="1">
      <alignment horizontal="center" vertical="center"/>
    </xf>
    <xf numFmtId="0" fontId="2" fillId="13" borderId="10" xfId="0" applyFont="1" applyFill="1" applyBorder="1" applyAlignment="1">
      <alignment horizontal="center" vertical="center"/>
    </xf>
    <xf numFmtId="2" fontId="7" fillId="0" borderId="0" xfId="0" applyNumberFormat="1" applyFont="1" applyAlignment="1">
      <alignment horizontal="center" vertical="center" wrapText="1"/>
    </xf>
    <xf numFmtId="0" fontId="0" fillId="13" borderId="12" xfId="26" applyBorder="1" applyAlignment="1">
      <alignment horizontal="center" vertical="center" wrapText="1"/>
    </xf>
    <xf numFmtId="0" fontId="0" fillId="13" borderId="10" xfId="26" applyBorder="1" applyAlignment="1">
      <alignment horizontal="center" vertical="center" wrapText="1"/>
    </xf>
    <xf numFmtId="0" fontId="4" fillId="0" borderId="10" xfId="0" applyFont="1" applyFill="1" applyBorder="1" applyAlignment="1">
      <alignment horizontal="center" vertical="center"/>
    </xf>
    <xf numFmtId="0" fontId="60" fillId="33" borderId="10" xfId="0" applyFont="1" applyFill="1" applyBorder="1" applyAlignment="1">
      <alignment horizontal="center" vertical="center"/>
    </xf>
    <xf numFmtId="0" fontId="2" fillId="13" borderId="10" xfId="0" applyFont="1" applyFill="1" applyBorder="1" applyAlignment="1">
      <alignment horizontal="center" wrapText="1"/>
    </xf>
    <xf numFmtId="0" fontId="6" fillId="4" borderId="12"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4" borderId="12"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4" fontId="71" fillId="0" borderId="10" xfId="0" applyNumberFormat="1" applyFont="1" applyBorder="1" applyAlignment="1">
      <alignment horizontal="center" vertical="center"/>
    </xf>
    <xf numFmtId="0" fontId="2" fillId="13" borderId="12" xfId="0" applyFont="1" applyFill="1" applyBorder="1" applyAlignment="1">
      <alignment horizontal="center" vertical="center" wrapText="1"/>
    </xf>
    <xf numFmtId="0" fontId="71" fillId="0" borderId="12" xfId="0" applyFont="1" applyBorder="1" applyAlignment="1">
      <alignment horizontal="center" vertical="center"/>
    </xf>
    <xf numFmtId="0" fontId="71" fillId="0" borderId="10" xfId="0" applyFont="1" applyBorder="1" applyAlignment="1">
      <alignment horizontal="center" vertical="center"/>
    </xf>
    <xf numFmtId="0" fontId="71" fillId="0" borderId="10" xfId="0" applyFont="1" applyBorder="1" applyAlignment="1">
      <alignment horizontal="center" vertical="justify"/>
    </xf>
    <xf numFmtId="0" fontId="71" fillId="0" borderId="11" xfId="0" applyFont="1" applyBorder="1" applyAlignment="1">
      <alignment horizontal="center" vertical="justify"/>
    </xf>
    <xf numFmtId="0" fontId="71" fillId="0" borderId="12" xfId="0" applyFont="1" applyBorder="1" applyAlignment="1">
      <alignment horizontal="center"/>
    </xf>
    <xf numFmtId="0" fontId="71" fillId="0" borderId="10" xfId="0" applyFont="1" applyBorder="1" applyAlignment="1">
      <alignment horizontal="center"/>
    </xf>
    <xf numFmtId="0" fontId="35" fillId="0" borderId="12" xfId="0" applyFont="1" applyBorder="1" applyAlignment="1">
      <alignment horizontal="center" vertical="center" wrapText="1"/>
    </xf>
    <xf numFmtId="0" fontId="35" fillId="0" borderId="10" xfId="0" applyFont="1" applyBorder="1" applyAlignment="1">
      <alignment horizontal="center" vertical="center" wrapText="1"/>
    </xf>
    <xf numFmtId="0" fontId="70" fillId="13" borderId="12" xfId="42" applyFont="1" applyFill="1" applyBorder="1" applyAlignment="1">
      <alignment horizontal="center" vertical="center" wrapText="1"/>
    </xf>
    <xf numFmtId="0" fontId="70" fillId="13" borderId="10" xfId="42" applyFont="1" applyFill="1" applyBorder="1" applyAlignment="1">
      <alignment horizontal="center" vertical="center" wrapText="1"/>
    </xf>
    <xf numFmtId="0" fontId="71" fillId="0" borderId="12" xfId="0" applyFont="1" applyBorder="1" applyAlignment="1">
      <alignment horizontal="center" vertical="justify"/>
    </xf>
    <xf numFmtId="4" fontId="68" fillId="0" borderId="12" xfId="0" applyNumberFormat="1" applyFont="1" applyBorder="1" applyAlignment="1">
      <alignment horizontal="center"/>
    </xf>
    <xf numFmtId="0" fontId="60" fillId="0" borderId="12" xfId="0" applyFont="1" applyBorder="1" applyAlignment="1">
      <alignment horizontal="left" vertical="center"/>
    </xf>
    <xf numFmtId="0" fontId="60" fillId="0" borderId="10" xfId="0" applyFont="1" applyBorder="1" applyAlignment="1">
      <alignment horizontal="left" vertical="center"/>
    </xf>
    <xf numFmtId="0" fontId="3" fillId="0" borderId="12" xfId="0" applyFont="1" applyBorder="1" applyAlignment="1">
      <alignment horizontal="center"/>
    </xf>
    <xf numFmtId="0" fontId="3" fillId="0" borderId="10" xfId="0" applyFont="1" applyBorder="1" applyAlignment="1">
      <alignment horizontal="center"/>
    </xf>
    <xf numFmtId="0" fontId="2" fillId="13" borderId="12" xfId="0" applyFont="1" applyFill="1" applyBorder="1" applyAlignment="1">
      <alignment horizontal="center"/>
    </xf>
    <xf numFmtId="4" fontId="60" fillId="0" borderId="10" xfId="0" applyNumberFormat="1" applyFont="1" applyBorder="1" applyAlignment="1">
      <alignment horizontal="center" vertical="center"/>
    </xf>
    <xf numFmtId="0" fontId="60" fillId="0" borderId="11" xfId="0" applyFont="1" applyBorder="1" applyAlignment="1">
      <alignment horizontal="center" vertical="center"/>
    </xf>
    <xf numFmtId="0" fontId="71" fillId="0" borderId="12" xfId="0" applyFont="1" applyBorder="1" applyAlignment="1">
      <alignment horizontal="center" wrapText="1"/>
    </xf>
    <xf numFmtId="0" fontId="71" fillId="0" borderId="10" xfId="0" applyFont="1" applyBorder="1" applyAlignment="1">
      <alignment horizontal="center" wrapText="1"/>
    </xf>
    <xf numFmtId="0" fontId="35" fillId="35" borderId="15" xfId="0" applyFont="1" applyFill="1" applyBorder="1" applyAlignment="1">
      <alignment horizontal="center" wrapText="1"/>
    </xf>
    <xf numFmtId="0" fontId="35" fillId="35" borderId="16" xfId="0" applyFont="1" applyFill="1" applyBorder="1" applyAlignment="1">
      <alignment horizontal="center" wrapText="1"/>
    </xf>
    <xf numFmtId="0" fontId="35" fillId="35" borderId="18" xfId="0" applyFont="1" applyFill="1" applyBorder="1" applyAlignment="1">
      <alignment horizontal="center" wrapText="1"/>
    </xf>
    <xf numFmtId="0" fontId="68" fillId="4" borderId="22" xfId="0" applyFont="1" applyFill="1" applyBorder="1" applyAlignment="1">
      <alignment horizontal="center" vertical="center"/>
    </xf>
    <xf numFmtId="0" fontId="68" fillId="4" borderId="23" xfId="0" applyFont="1" applyFill="1" applyBorder="1" applyAlignment="1">
      <alignment horizontal="center" vertical="center"/>
    </xf>
    <xf numFmtId="0" fontId="68" fillId="4" borderId="24" xfId="0" applyFont="1" applyFill="1" applyBorder="1" applyAlignment="1">
      <alignment horizontal="center" vertical="center"/>
    </xf>
    <xf numFmtId="4" fontId="60" fillId="0" borderId="11" xfId="0" applyNumberFormat="1" applyFont="1" applyBorder="1" applyAlignment="1">
      <alignment horizontal="center" vertical="center"/>
    </xf>
    <xf numFmtId="4" fontId="68" fillId="35" borderId="10" xfId="0" applyNumberFormat="1" applyFont="1" applyFill="1" applyBorder="1" applyAlignment="1">
      <alignment horizontal="center" vertical="center"/>
    </xf>
    <xf numFmtId="0" fontId="68" fillId="35" borderId="11" xfId="0" applyFont="1" applyFill="1" applyBorder="1" applyAlignment="1">
      <alignment horizontal="center" vertical="center"/>
    </xf>
    <xf numFmtId="0" fontId="60" fillId="0" borderId="15" xfId="0" applyFont="1" applyBorder="1" applyAlignment="1">
      <alignment vertical="center"/>
    </xf>
    <xf numFmtId="0" fontId="60" fillId="0" borderId="16" xfId="0" applyFont="1" applyBorder="1" applyAlignment="1">
      <alignment vertical="center"/>
    </xf>
    <xf numFmtId="0" fontId="60" fillId="0" borderId="17" xfId="0" applyFont="1" applyBorder="1" applyAlignment="1">
      <alignment vertical="center"/>
    </xf>
    <xf numFmtId="0" fontId="35" fillId="0" borderId="15"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7" xfId="0" applyFont="1" applyBorder="1" applyAlignment="1">
      <alignment horizontal="center" vertical="center" wrapText="1"/>
    </xf>
    <xf numFmtId="0" fontId="68" fillId="35" borderId="12" xfId="0" applyFont="1" applyFill="1" applyBorder="1" applyAlignment="1">
      <alignment horizontal="left" vertical="center"/>
    </xf>
    <xf numFmtId="0" fontId="68" fillId="35" borderId="10" xfId="0" applyFont="1" applyFill="1" applyBorder="1" applyAlignment="1">
      <alignment horizontal="left" vertical="center"/>
    </xf>
    <xf numFmtId="4" fontId="60" fillId="0" borderId="14" xfId="0" applyNumberFormat="1" applyFont="1" applyBorder="1" applyAlignment="1">
      <alignment horizontal="center" vertical="center"/>
    </xf>
    <xf numFmtId="4" fontId="60" fillId="0" borderId="18" xfId="0" applyNumberFormat="1" applyFont="1" applyBorder="1" applyAlignment="1">
      <alignment horizontal="center" vertical="center"/>
    </xf>
    <xf numFmtId="0" fontId="35" fillId="13" borderId="12" xfId="0" applyFont="1" applyFill="1" applyBorder="1" applyAlignment="1">
      <alignment horizontal="center" vertical="center" wrapText="1"/>
    </xf>
    <xf numFmtId="0" fontId="35" fillId="13" borderId="10" xfId="0" applyFont="1" applyFill="1" applyBorder="1" applyAlignment="1">
      <alignment horizontal="center" vertical="center" wrapText="1"/>
    </xf>
    <xf numFmtId="0" fontId="35" fillId="13" borderId="11" xfId="0" applyFont="1" applyFill="1" applyBorder="1" applyAlignment="1">
      <alignment horizontal="center" vertical="center" wrapText="1"/>
    </xf>
    <xf numFmtId="0" fontId="35" fillId="34" borderId="14" xfId="0" applyFont="1" applyFill="1" applyBorder="1" applyAlignment="1">
      <alignment horizontal="center" vertical="center" wrapText="1"/>
    </xf>
    <xf numFmtId="0" fontId="35" fillId="34" borderId="17"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S361"/>
  <sheetViews>
    <sheetView tabSelected="1" view="pageBreakPreview" zoomScale="64" zoomScaleSheetLayoutView="64" workbookViewId="0" topLeftCell="A1">
      <selection activeCell="J323" sqref="J323"/>
    </sheetView>
  </sheetViews>
  <sheetFormatPr defaultColWidth="9.140625" defaultRowHeight="15"/>
  <cols>
    <col min="1" max="1" width="5.57421875" style="1" customWidth="1"/>
    <col min="2" max="2" width="8.57421875" style="1" customWidth="1"/>
    <col min="3" max="3" width="20.00390625" style="1" customWidth="1"/>
    <col min="4" max="4" width="35.421875" style="2" customWidth="1"/>
    <col min="5" max="5" width="20.140625" style="1" customWidth="1"/>
    <col min="6" max="6" width="18.00390625" style="1" customWidth="1"/>
    <col min="7" max="7" width="15.421875" style="1" customWidth="1"/>
    <col min="8" max="8" width="43.57421875" style="1" customWidth="1"/>
    <col min="9" max="9" width="9.140625" style="1" customWidth="1"/>
    <col min="10" max="10" width="14.421875" style="1" bestFit="1" customWidth="1"/>
    <col min="11" max="11" width="16.00390625" style="1" bestFit="1" customWidth="1"/>
    <col min="12" max="12" width="9.140625" style="1" customWidth="1"/>
    <col min="13" max="13" width="19.8515625" style="1" customWidth="1"/>
    <col min="14" max="14" width="16.00390625" style="1" bestFit="1" customWidth="1"/>
    <col min="15" max="15" width="14.7109375" style="1" bestFit="1" customWidth="1"/>
    <col min="16" max="16384" width="9.140625" style="1" customWidth="1"/>
  </cols>
  <sheetData>
    <row r="1" spans="1:7" ht="33.75" customHeight="1">
      <c r="A1" s="274" t="s">
        <v>247</v>
      </c>
      <c r="B1" s="275"/>
      <c r="C1" s="275"/>
      <c r="D1" s="275"/>
      <c r="E1" s="275"/>
      <c r="F1" s="275"/>
      <c r="G1" s="276"/>
    </row>
    <row r="2" spans="1:7" ht="24.75" customHeight="1">
      <c r="A2" s="262" t="s">
        <v>220</v>
      </c>
      <c r="B2" s="263"/>
      <c r="C2" s="263"/>
      <c r="D2" s="263"/>
      <c r="E2" s="263"/>
      <c r="F2" s="267">
        <v>2863167.57</v>
      </c>
      <c r="G2" s="268"/>
    </row>
    <row r="3" spans="1:7" ht="24.75" customHeight="1">
      <c r="A3" s="262" t="s">
        <v>174</v>
      </c>
      <c r="B3" s="263"/>
      <c r="C3" s="263"/>
      <c r="D3" s="263"/>
      <c r="E3" s="263"/>
      <c r="F3" s="267">
        <v>7109824.79</v>
      </c>
      <c r="G3" s="268"/>
    </row>
    <row r="4" spans="1:7" ht="24.75" customHeight="1">
      <c r="A4" s="262" t="s">
        <v>221</v>
      </c>
      <c r="B4" s="263"/>
      <c r="C4" s="263"/>
      <c r="D4" s="263"/>
      <c r="E4" s="263"/>
      <c r="F4" s="267">
        <v>6995546.83</v>
      </c>
      <c r="G4" s="268"/>
    </row>
    <row r="5" spans="1:7" ht="24.75" customHeight="1">
      <c r="A5" s="262" t="s">
        <v>222</v>
      </c>
      <c r="B5" s="263"/>
      <c r="C5" s="263"/>
      <c r="D5" s="263"/>
      <c r="E5" s="263"/>
      <c r="F5" s="267">
        <f>$D$29</f>
        <v>11764977.62</v>
      </c>
      <c r="G5" s="268"/>
    </row>
    <row r="6" spans="1:7" ht="24.75" customHeight="1">
      <c r="A6" s="262" t="s">
        <v>175</v>
      </c>
      <c r="B6" s="263"/>
      <c r="C6" s="263"/>
      <c r="D6" s="263"/>
      <c r="E6" s="263"/>
      <c r="F6" s="267">
        <f>$D$30</f>
        <v>8643187.05</v>
      </c>
      <c r="G6" s="268"/>
    </row>
    <row r="7" spans="1:7" ht="24.75" customHeight="1">
      <c r="A7" s="262" t="s">
        <v>176</v>
      </c>
      <c r="B7" s="263"/>
      <c r="C7" s="263"/>
      <c r="D7" s="263"/>
      <c r="E7" s="263"/>
      <c r="F7" s="267">
        <f>$D$31</f>
        <v>15396245.22</v>
      </c>
      <c r="G7" s="268"/>
    </row>
    <row r="8" spans="1:7" ht="24.75" customHeight="1">
      <c r="A8" s="262" t="s">
        <v>177</v>
      </c>
      <c r="B8" s="263"/>
      <c r="C8" s="263"/>
      <c r="D8" s="263"/>
      <c r="E8" s="263"/>
      <c r="F8" s="267">
        <f>$D$32</f>
        <v>20890122.3</v>
      </c>
      <c r="G8" s="268"/>
    </row>
    <row r="9" spans="1:7" ht="24.75" customHeight="1">
      <c r="A9" s="262" t="s">
        <v>285</v>
      </c>
      <c r="B9" s="263"/>
      <c r="C9" s="263"/>
      <c r="D9" s="263"/>
      <c r="E9" s="263"/>
      <c r="F9" s="267">
        <f>$D$33</f>
        <v>20666428.94</v>
      </c>
      <c r="G9" s="268"/>
    </row>
    <row r="10" spans="1:7" ht="24.75" customHeight="1">
      <c r="A10" s="262" t="s">
        <v>178</v>
      </c>
      <c r="B10" s="263"/>
      <c r="C10" s="263"/>
      <c r="D10" s="263"/>
      <c r="E10" s="263"/>
      <c r="F10" s="267">
        <f>$D$34</f>
        <v>23418425.16</v>
      </c>
      <c r="G10" s="268"/>
    </row>
    <row r="11" spans="1:7" ht="24.75" customHeight="1">
      <c r="A11" s="262" t="s">
        <v>229</v>
      </c>
      <c r="B11" s="263"/>
      <c r="C11" s="263"/>
      <c r="D11" s="263"/>
      <c r="E11" s="263"/>
      <c r="F11" s="267">
        <f>$D$36</f>
        <v>4900109.87</v>
      </c>
      <c r="G11" s="277"/>
    </row>
    <row r="12" spans="1:7" ht="24.75" customHeight="1">
      <c r="A12" s="262" t="s">
        <v>230</v>
      </c>
      <c r="B12" s="263"/>
      <c r="C12" s="263"/>
      <c r="D12" s="263"/>
      <c r="E12" s="263"/>
      <c r="F12" s="267">
        <v>0</v>
      </c>
      <c r="G12" s="277"/>
    </row>
    <row r="13" spans="1:7" ht="24.75" customHeight="1">
      <c r="A13" s="262" t="s">
        <v>223</v>
      </c>
      <c r="B13" s="263"/>
      <c r="C13" s="263"/>
      <c r="D13" s="263"/>
      <c r="E13" s="263"/>
      <c r="F13" s="267">
        <v>20853453.58</v>
      </c>
      <c r="G13" s="268"/>
    </row>
    <row r="14" spans="1:7" ht="24.75" customHeight="1">
      <c r="A14" s="262" t="s">
        <v>224</v>
      </c>
      <c r="B14" s="263"/>
      <c r="C14" s="263"/>
      <c r="D14" s="263"/>
      <c r="E14" s="263"/>
      <c r="F14" s="267">
        <v>18193016.61</v>
      </c>
      <c r="G14" s="268"/>
    </row>
    <row r="15" spans="1:7" ht="24.75" customHeight="1">
      <c r="A15" s="262" t="s">
        <v>225</v>
      </c>
      <c r="B15" s="263"/>
      <c r="C15" s="263"/>
      <c r="D15" s="263"/>
      <c r="E15" s="263"/>
      <c r="F15" s="267">
        <v>13741113.14</v>
      </c>
      <c r="G15" s="268"/>
    </row>
    <row r="16" spans="1:7" ht="24.75" customHeight="1">
      <c r="A16" s="262" t="s">
        <v>226</v>
      </c>
      <c r="B16" s="263"/>
      <c r="C16" s="263"/>
      <c r="D16" s="263"/>
      <c r="E16" s="263"/>
      <c r="F16" s="267">
        <v>19951456.21</v>
      </c>
      <c r="G16" s="268"/>
    </row>
    <row r="17" spans="1:7" ht="24.75" customHeight="1">
      <c r="A17" s="262" t="s">
        <v>227</v>
      </c>
      <c r="B17" s="263"/>
      <c r="C17" s="263"/>
      <c r="D17" s="263"/>
      <c r="E17" s="263"/>
      <c r="F17" s="267">
        <v>18387115.78</v>
      </c>
      <c r="G17" s="268"/>
    </row>
    <row r="18" spans="1:7" ht="24.75" customHeight="1">
      <c r="A18" s="262" t="s">
        <v>228</v>
      </c>
      <c r="B18" s="263"/>
      <c r="C18" s="263"/>
      <c r="D18" s="263"/>
      <c r="E18" s="263"/>
      <c r="F18" s="267">
        <v>39053304.6</v>
      </c>
      <c r="G18" s="268"/>
    </row>
    <row r="19" spans="1:7" ht="24.75" customHeight="1">
      <c r="A19" s="262" t="s">
        <v>272</v>
      </c>
      <c r="B19" s="263"/>
      <c r="C19" s="263"/>
      <c r="D19" s="263"/>
      <c r="E19" s="263"/>
      <c r="F19" s="267">
        <v>23934700.5</v>
      </c>
      <c r="G19" s="277"/>
    </row>
    <row r="20" spans="1:7" ht="24.75" customHeight="1">
      <c r="A20" s="262" t="s">
        <v>314</v>
      </c>
      <c r="B20" s="263"/>
      <c r="C20" s="263"/>
      <c r="D20" s="263"/>
      <c r="E20" s="263"/>
      <c r="F20" s="267">
        <v>41324958.9</v>
      </c>
      <c r="G20" s="277"/>
    </row>
    <row r="21" spans="1:13" ht="24.75" customHeight="1">
      <c r="A21" s="262" t="s">
        <v>337</v>
      </c>
      <c r="B21" s="263"/>
      <c r="C21" s="263"/>
      <c r="D21" s="263"/>
      <c r="E21" s="263"/>
      <c r="F21" s="267">
        <v>22078122.02</v>
      </c>
      <c r="G21" s="277"/>
      <c r="M21" s="17"/>
    </row>
    <row r="22" spans="1:13" ht="24.75" customHeight="1">
      <c r="A22" s="280" t="s">
        <v>356</v>
      </c>
      <c r="B22" s="281"/>
      <c r="C22" s="281"/>
      <c r="D22" s="281"/>
      <c r="E22" s="282"/>
      <c r="F22" s="288">
        <v>22389185.72</v>
      </c>
      <c r="G22" s="289"/>
      <c r="M22" s="17"/>
    </row>
    <row r="23" spans="1:8" ht="36" customHeight="1">
      <c r="A23" s="286" t="s">
        <v>158</v>
      </c>
      <c r="B23" s="287"/>
      <c r="C23" s="287"/>
      <c r="D23" s="287"/>
      <c r="E23" s="287"/>
      <c r="F23" s="278">
        <f>F2+F3+F4+F5+F6+F7+F8+F9+F10+F11+F12+F13+F14+F15+F16+F17+F18+F19+F20+F21+F22</f>
        <v>362554462.40999997</v>
      </c>
      <c r="G23" s="279"/>
      <c r="H23" s="17"/>
    </row>
    <row r="24" spans="1:175" ht="36" customHeight="1">
      <c r="A24" s="243" t="s">
        <v>249</v>
      </c>
      <c r="B24" s="244"/>
      <c r="C24" s="244"/>
      <c r="D24" s="244"/>
      <c r="E24" s="244"/>
      <c r="F24" s="244"/>
      <c r="G24" s="245"/>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4"/>
      <c r="FF24" s="234"/>
      <c r="FG24" s="234"/>
      <c r="FH24" s="234"/>
      <c r="FI24" s="234"/>
      <c r="FJ24" s="234"/>
      <c r="FK24" s="234"/>
      <c r="FL24" s="234"/>
      <c r="FM24" s="234"/>
      <c r="FN24" s="234"/>
      <c r="FO24" s="234"/>
      <c r="FP24" s="234"/>
      <c r="FQ24" s="234"/>
      <c r="FR24" s="234"/>
      <c r="FS24" s="234"/>
    </row>
    <row r="25" spans="1:175" ht="39.75" customHeight="1">
      <c r="A25" s="232" t="s">
        <v>172</v>
      </c>
      <c r="B25" s="233"/>
      <c r="C25" s="233"/>
      <c r="D25" s="102" t="s">
        <v>171</v>
      </c>
      <c r="E25" s="102" t="s">
        <v>170</v>
      </c>
      <c r="F25" s="102" t="s">
        <v>169</v>
      </c>
      <c r="G25" s="107" t="s">
        <v>168</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row>
    <row r="26" spans="1:175" ht="45" customHeight="1">
      <c r="A26" s="224" t="s">
        <v>167</v>
      </c>
      <c r="B26" s="212"/>
      <c r="C26" s="212"/>
      <c r="D26" s="98">
        <v>2863167.57</v>
      </c>
      <c r="E26" s="74">
        <v>0</v>
      </c>
      <c r="F26" s="21">
        <v>0</v>
      </c>
      <c r="G26" s="108">
        <f aca="true" t="shared" si="0" ref="G26:G35">E26-F26</f>
        <v>0</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row>
    <row r="27" spans="1:175" ht="45" customHeight="1">
      <c r="A27" s="224" t="s">
        <v>166</v>
      </c>
      <c r="B27" s="212"/>
      <c r="C27" s="212"/>
      <c r="D27" s="98">
        <v>7109824.79</v>
      </c>
      <c r="E27" s="13">
        <v>1140000</v>
      </c>
      <c r="F27" s="21">
        <v>1140000</v>
      </c>
      <c r="G27" s="108">
        <f t="shared" si="0"/>
        <v>0</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row>
    <row r="28" spans="1:175" ht="45" customHeight="1">
      <c r="A28" s="224" t="s">
        <v>165</v>
      </c>
      <c r="B28" s="212"/>
      <c r="C28" s="212"/>
      <c r="D28" s="98">
        <v>6995546.83</v>
      </c>
      <c r="E28" s="13">
        <v>10840000</v>
      </c>
      <c r="F28" s="21">
        <v>10840000</v>
      </c>
      <c r="G28" s="108">
        <f t="shared" si="0"/>
        <v>0</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row>
    <row r="29" spans="1:175" ht="45" customHeight="1">
      <c r="A29" s="224" t="s">
        <v>164</v>
      </c>
      <c r="B29" s="212"/>
      <c r="C29" s="212"/>
      <c r="D29" s="98">
        <v>11764977.62</v>
      </c>
      <c r="E29" s="13">
        <v>10000000</v>
      </c>
      <c r="F29" s="21">
        <v>10000000</v>
      </c>
      <c r="G29" s="108">
        <f t="shared" si="0"/>
        <v>0</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row>
    <row r="30" spans="1:175" ht="45" customHeight="1">
      <c r="A30" s="224" t="s">
        <v>163</v>
      </c>
      <c r="B30" s="212"/>
      <c r="C30" s="212"/>
      <c r="D30" s="98">
        <v>8643187.05</v>
      </c>
      <c r="E30" s="13">
        <v>4270000</v>
      </c>
      <c r="F30" s="21">
        <v>4270000</v>
      </c>
      <c r="G30" s="108">
        <f t="shared" si="0"/>
        <v>0</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row>
    <row r="31" spans="1:175" ht="45" customHeight="1">
      <c r="A31" s="224" t="s">
        <v>162</v>
      </c>
      <c r="B31" s="212"/>
      <c r="C31" s="212"/>
      <c r="D31" s="98">
        <v>15396245.22</v>
      </c>
      <c r="E31" s="13">
        <v>9155000</v>
      </c>
      <c r="F31" s="21">
        <v>9125000</v>
      </c>
      <c r="G31" s="108">
        <v>30000</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row>
    <row r="32" spans="1:175" ht="45" customHeight="1">
      <c r="A32" s="224" t="s">
        <v>161</v>
      </c>
      <c r="B32" s="212"/>
      <c r="C32" s="212"/>
      <c r="D32" s="98">
        <v>20890122.3</v>
      </c>
      <c r="E32" s="13">
        <v>12211128</v>
      </c>
      <c r="F32" s="21">
        <v>12061128</v>
      </c>
      <c r="G32" s="108">
        <f t="shared" si="0"/>
        <v>150000</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row>
    <row r="33" spans="1:175" ht="45" customHeight="1">
      <c r="A33" s="224" t="s">
        <v>160</v>
      </c>
      <c r="B33" s="212"/>
      <c r="C33" s="212"/>
      <c r="D33" s="98">
        <v>20666428.94</v>
      </c>
      <c r="E33" s="13">
        <v>24300000</v>
      </c>
      <c r="F33" s="21">
        <v>24294138.56</v>
      </c>
      <c r="G33" s="108">
        <f t="shared" si="0"/>
        <v>5861.440000001341</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row>
    <row r="34" spans="1:175" ht="45" customHeight="1">
      <c r="A34" s="224" t="s">
        <v>159</v>
      </c>
      <c r="B34" s="212"/>
      <c r="C34" s="212"/>
      <c r="D34" s="98">
        <v>23418425.16</v>
      </c>
      <c r="E34" s="13">
        <v>13486000</v>
      </c>
      <c r="F34" s="21">
        <v>13442116.97</v>
      </c>
      <c r="G34" s="108">
        <f t="shared" si="0"/>
        <v>43883.02999999933</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row>
    <row r="35" spans="1:175" ht="36.75" customHeight="1">
      <c r="A35" s="225" t="s">
        <v>37</v>
      </c>
      <c r="B35" s="226"/>
      <c r="C35" s="226"/>
      <c r="D35" s="98">
        <v>0</v>
      </c>
      <c r="E35" s="13">
        <v>1904.06</v>
      </c>
      <c r="F35" s="21">
        <v>476</v>
      </c>
      <c r="G35" s="108">
        <f t="shared" si="0"/>
        <v>1428.06</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row>
    <row r="36" spans="1:175" ht="39" customHeight="1">
      <c r="A36" s="225" t="s">
        <v>179</v>
      </c>
      <c r="B36" s="226"/>
      <c r="C36" s="226"/>
      <c r="D36" s="98">
        <v>4900109.87</v>
      </c>
      <c r="E36" s="13"/>
      <c r="F36" s="21"/>
      <c r="G36" s="108"/>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row>
    <row r="37" spans="1:175" ht="37.5" customHeight="1">
      <c r="A37" s="235" t="s">
        <v>158</v>
      </c>
      <c r="B37" s="236"/>
      <c r="C37" s="236"/>
      <c r="D37" s="75">
        <f>D26+D27+D28+D29+D30+D31+D32+D33+D34+D35+D36</f>
        <v>122648035.35</v>
      </c>
      <c r="E37" s="154">
        <f>SUM(E26:E36)</f>
        <v>85404032.06</v>
      </c>
      <c r="F37" s="76">
        <f>SUM(F26:F36)</f>
        <v>85172859.53</v>
      </c>
      <c r="G37" s="76">
        <f>SUM(G26:G36)</f>
        <v>231172.53000000067</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row>
    <row r="38" spans="1:175" ht="47.25" customHeight="1">
      <c r="A38" s="228" t="s">
        <v>173</v>
      </c>
      <c r="B38" s="229"/>
      <c r="C38" s="229"/>
      <c r="D38" s="22">
        <v>20853453.58</v>
      </c>
      <c r="E38" s="152">
        <v>16762762.87</v>
      </c>
      <c r="F38" s="23">
        <v>16394744.99</v>
      </c>
      <c r="G38" s="109">
        <f aca="true" t="shared" si="1" ref="G38:G45">E38-F38</f>
        <v>368017.87999999896</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row>
    <row r="39" spans="1:175" ht="47.25" customHeight="1">
      <c r="A39" s="228" t="s">
        <v>231</v>
      </c>
      <c r="B39" s="229"/>
      <c r="C39" s="229"/>
      <c r="D39" s="22">
        <v>31934129.75</v>
      </c>
      <c r="E39" s="152">
        <v>23705369.53</v>
      </c>
      <c r="F39" s="23">
        <v>21702988.29</v>
      </c>
      <c r="G39" s="109">
        <f t="shared" si="1"/>
        <v>2002381.240000002</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row>
    <row r="40" spans="1:175" ht="47.25" customHeight="1">
      <c r="A40" s="228" t="s">
        <v>232</v>
      </c>
      <c r="B40" s="229"/>
      <c r="C40" s="229"/>
      <c r="D40" s="22">
        <v>38338571.99</v>
      </c>
      <c r="E40" s="152">
        <v>9676708.26</v>
      </c>
      <c r="F40" s="23">
        <v>8891934.11</v>
      </c>
      <c r="G40" s="109">
        <f t="shared" si="1"/>
        <v>784774.1500000004</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c r="FN40" s="15"/>
      <c r="FO40" s="15"/>
      <c r="FP40" s="15"/>
      <c r="FQ40" s="15"/>
      <c r="FR40" s="15"/>
      <c r="FS40" s="15"/>
    </row>
    <row r="41" spans="1:175" ht="47.25" customHeight="1">
      <c r="A41" s="228" t="s">
        <v>342</v>
      </c>
      <c r="B41" s="229"/>
      <c r="C41" s="229"/>
      <c r="D41" s="22">
        <v>62988005.1</v>
      </c>
      <c r="E41" s="152">
        <v>19326791.45</v>
      </c>
      <c r="F41" s="23">
        <v>17720425.37</v>
      </c>
      <c r="G41" s="109">
        <f t="shared" si="1"/>
        <v>1606366.0799999982</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row>
    <row r="42" spans="1:175" ht="47.25" customHeight="1">
      <c r="A42" s="228" t="s">
        <v>218</v>
      </c>
      <c r="B42" s="229"/>
      <c r="C42" s="229"/>
      <c r="D42" s="22">
        <v>0</v>
      </c>
      <c r="E42" s="153">
        <v>2781635.9</v>
      </c>
      <c r="F42" s="23">
        <v>2781635.9</v>
      </c>
      <c r="G42" s="109">
        <f t="shared" si="1"/>
        <v>0</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row>
    <row r="43" spans="1:175" ht="47.25" customHeight="1">
      <c r="A43" s="228" t="s">
        <v>355</v>
      </c>
      <c r="B43" s="229"/>
      <c r="C43" s="229"/>
      <c r="D43" s="22">
        <v>63403080.92</v>
      </c>
      <c r="E43" s="153">
        <v>64628459.22</v>
      </c>
      <c r="F43" s="23">
        <v>36646677.97</v>
      </c>
      <c r="G43" s="109">
        <f t="shared" si="1"/>
        <v>27981781.25</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row>
    <row r="44" spans="1:175" ht="47.25" customHeight="1">
      <c r="A44" s="228" t="s">
        <v>356</v>
      </c>
      <c r="B44" s="229"/>
      <c r="C44" s="229"/>
      <c r="D44" s="22">
        <v>22389185.72</v>
      </c>
      <c r="E44" s="153">
        <v>808148.47</v>
      </c>
      <c r="F44" s="23">
        <v>432920.2</v>
      </c>
      <c r="G44" s="109">
        <f t="shared" si="1"/>
        <v>375228.26999999996</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row>
    <row r="45" spans="1:175" ht="47.25" customHeight="1">
      <c r="A45" s="228" t="s">
        <v>357</v>
      </c>
      <c r="B45" s="229"/>
      <c r="C45" s="229"/>
      <c r="D45" s="22">
        <v>0</v>
      </c>
      <c r="E45" s="153">
        <v>0</v>
      </c>
      <c r="F45" s="23">
        <v>0</v>
      </c>
      <c r="G45" s="167">
        <f t="shared" si="1"/>
        <v>0</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c r="DJ45" s="15"/>
      <c r="DK45" s="15"/>
      <c r="DL45" s="15"/>
      <c r="DM45" s="15"/>
      <c r="DN45" s="15"/>
      <c r="DO45" s="15"/>
      <c r="DP45" s="15"/>
      <c r="DQ45" s="15"/>
      <c r="DR45" s="15"/>
      <c r="DS45" s="15"/>
      <c r="DT45" s="15"/>
      <c r="DU45" s="15"/>
      <c r="DV45" s="15"/>
      <c r="DW45" s="15"/>
      <c r="DX45" s="15"/>
      <c r="DY45" s="15"/>
      <c r="DZ45" s="15"/>
      <c r="EA45" s="15"/>
      <c r="EB45" s="15"/>
      <c r="EC45" s="15"/>
      <c r="ED45" s="15"/>
      <c r="EE45" s="15"/>
      <c r="EF45" s="15"/>
      <c r="EG45" s="15"/>
      <c r="EH45" s="15"/>
      <c r="EI45" s="15"/>
      <c r="EJ45" s="15"/>
      <c r="EK45" s="15"/>
      <c r="EL45" s="15"/>
      <c r="EM45" s="15"/>
      <c r="EN45" s="15"/>
      <c r="EO45" s="15"/>
      <c r="EP45" s="15"/>
      <c r="EQ45" s="15"/>
      <c r="ER45" s="15"/>
      <c r="ES45" s="15"/>
      <c r="ET45" s="15"/>
      <c r="EU45" s="15"/>
      <c r="EV45" s="15"/>
      <c r="EW45" s="15"/>
      <c r="EX45" s="15"/>
      <c r="EY45" s="15"/>
      <c r="EZ45" s="15"/>
      <c r="FA45" s="15"/>
      <c r="FB45" s="15"/>
      <c r="FC45" s="15"/>
      <c r="FD45" s="15"/>
      <c r="FE45" s="15"/>
      <c r="FF45" s="15"/>
      <c r="FG45" s="15"/>
      <c r="FH45" s="15"/>
      <c r="FI45" s="15"/>
      <c r="FJ45" s="15"/>
      <c r="FK45" s="15"/>
      <c r="FL45" s="15"/>
      <c r="FM45" s="15"/>
      <c r="FN45" s="15"/>
      <c r="FO45" s="15"/>
      <c r="FP45" s="15"/>
      <c r="FQ45" s="15"/>
      <c r="FR45" s="15"/>
      <c r="FS45" s="15"/>
    </row>
    <row r="46" spans="1:175" ht="39.75" customHeight="1">
      <c r="A46" s="230" t="s">
        <v>158</v>
      </c>
      <c r="B46" s="231"/>
      <c r="C46" s="231"/>
      <c r="D46" s="77">
        <f>SUM(D37:D45)</f>
        <v>362554462.4100001</v>
      </c>
      <c r="E46" s="151">
        <f>SUM(E37:E45)</f>
        <v>223093907.76</v>
      </c>
      <c r="F46" s="150">
        <f>SUM(F37:F45)</f>
        <v>189744186.35999998</v>
      </c>
      <c r="G46" s="77">
        <f>SUM(G37:G45)</f>
        <v>33349721.400000002</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c r="EH46" s="15"/>
      <c r="EI46" s="15"/>
      <c r="EJ46" s="15"/>
      <c r="EK46" s="15"/>
      <c r="EL46" s="15"/>
      <c r="EM46" s="15"/>
      <c r="EN46" s="15"/>
      <c r="EO46" s="15"/>
      <c r="EP46" s="15"/>
      <c r="EQ46" s="15"/>
      <c r="ER46" s="15"/>
      <c r="ES46" s="15"/>
      <c r="ET46" s="15"/>
      <c r="EU46" s="15"/>
      <c r="EV46" s="15"/>
      <c r="EW46" s="15"/>
      <c r="EX46" s="15"/>
      <c r="EY46" s="15"/>
      <c r="EZ46" s="15"/>
      <c r="FA46" s="15"/>
      <c r="FB46" s="15"/>
      <c r="FC46" s="15"/>
      <c r="FD46" s="15"/>
      <c r="FE46" s="15"/>
      <c r="FF46" s="15"/>
      <c r="FG46" s="15"/>
      <c r="FH46" s="15"/>
      <c r="FI46" s="15"/>
      <c r="FJ46" s="15"/>
      <c r="FK46" s="15"/>
      <c r="FL46" s="15"/>
      <c r="FM46" s="15"/>
      <c r="FN46" s="15"/>
      <c r="FO46" s="15"/>
      <c r="FP46" s="15"/>
      <c r="FQ46" s="15"/>
      <c r="FR46" s="15"/>
      <c r="FS46" s="15"/>
    </row>
    <row r="47" spans="1:11" ht="39.75" customHeight="1">
      <c r="A47" s="240" t="s">
        <v>248</v>
      </c>
      <c r="B47" s="241"/>
      <c r="C47" s="241"/>
      <c r="D47" s="241"/>
      <c r="E47" s="241"/>
      <c r="F47" s="241"/>
      <c r="G47" s="242"/>
      <c r="K47" s="17"/>
    </row>
    <row r="48" spans="1:11" ht="39.75" customHeight="1">
      <c r="A48" s="221" t="s">
        <v>157</v>
      </c>
      <c r="B48" s="222"/>
      <c r="C48" s="222"/>
      <c r="D48" s="222"/>
      <c r="E48" s="222"/>
      <c r="F48" s="222"/>
      <c r="G48" s="223"/>
      <c r="K48" s="17"/>
    </row>
    <row r="49" spans="1:13" ht="39.75" customHeight="1">
      <c r="A49" s="110" t="s">
        <v>35</v>
      </c>
      <c r="B49" s="214" t="s">
        <v>49</v>
      </c>
      <c r="C49" s="214"/>
      <c r="D49" s="102" t="s">
        <v>33</v>
      </c>
      <c r="E49" s="100" t="s">
        <v>32</v>
      </c>
      <c r="F49" s="100" t="s">
        <v>31</v>
      </c>
      <c r="G49" s="107" t="s">
        <v>30</v>
      </c>
      <c r="K49" s="17"/>
      <c r="M49" s="17"/>
    </row>
    <row r="50" spans="1:13" ht="39" customHeight="1">
      <c r="A50" s="111" t="s">
        <v>156</v>
      </c>
      <c r="B50" s="220" t="s">
        <v>156</v>
      </c>
      <c r="C50" s="220"/>
      <c r="D50" s="14" t="s">
        <v>156</v>
      </c>
      <c r="E50" s="14">
        <v>0</v>
      </c>
      <c r="F50" s="14">
        <v>0</v>
      </c>
      <c r="G50" s="112">
        <v>0</v>
      </c>
      <c r="K50" s="17"/>
      <c r="M50" s="17"/>
    </row>
    <row r="51" spans="1:7" ht="39.75" customHeight="1">
      <c r="A51" s="113"/>
      <c r="B51" s="239"/>
      <c r="C51" s="239"/>
      <c r="D51" s="100" t="s">
        <v>155</v>
      </c>
      <c r="E51" s="101">
        <v>0</v>
      </c>
      <c r="F51" s="101">
        <v>0</v>
      </c>
      <c r="G51" s="114">
        <v>0</v>
      </c>
    </row>
    <row r="52" spans="1:7" ht="39.75" customHeight="1">
      <c r="A52" s="221" t="s">
        <v>154</v>
      </c>
      <c r="B52" s="222"/>
      <c r="C52" s="222"/>
      <c r="D52" s="222"/>
      <c r="E52" s="222"/>
      <c r="F52" s="222"/>
      <c r="G52" s="223"/>
    </row>
    <row r="53" spans="1:7" ht="39.75" customHeight="1">
      <c r="A53" s="110" t="s">
        <v>35</v>
      </c>
      <c r="B53" s="214" t="s">
        <v>49</v>
      </c>
      <c r="C53" s="214"/>
      <c r="D53" s="102" t="s">
        <v>33</v>
      </c>
      <c r="E53" s="100" t="s">
        <v>32</v>
      </c>
      <c r="F53" s="100" t="s">
        <v>31</v>
      </c>
      <c r="G53" s="107" t="s">
        <v>30</v>
      </c>
    </row>
    <row r="54" spans="1:7" s="12" customFormat="1" ht="51" customHeight="1">
      <c r="A54" s="115">
        <v>1</v>
      </c>
      <c r="B54" s="220" t="s">
        <v>40</v>
      </c>
      <c r="C54" s="220"/>
      <c r="D54" s="25" t="s">
        <v>153</v>
      </c>
      <c r="E54" s="13">
        <v>100000</v>
      </c>
      <c r="F54" s="13">
        <v>100000</v>
      </c>
      <c r="G54" s="116">
        <f>E54-F54</f>
        <v>0</v>
      </c>
    </row>
    <row r="55" spans="1:14" s="12" customFormat="1" ht="51" customHeight="1">
      <c r="A55" s="115">
        <v>2</v>
      </c>
      <c r="B55" s="220" t="s">
        <v>17</v>
      </c>
      <c r="C55" s="220"/>
      <c r="D55" s="25" t="s">
        <v>152</v>
      </c>
      <c r="E55" s="13">
        <v>140000</v>
      </c>
      <c r="F55" s="13">
        <v>140000</v>
      </c>
      <c r="G55" s="116">
        <f>E55-F55</f>
        <v>0</v>
      </c>
      <c r="N55" s="73"/>
    </row>
    <row r="56" spans="1:7" s="12" customFormat="1" ht="51" customHeight="1">
      <c r="A56" s="115">
        <v>3</v>
      </c>
      <c r="B56" s="220" t="s">
        <v>17</v>
      </c>
      <c r="C56" s="220"/>
      <c r="D56" s="25" t="s">
        <v>151</v>
      </c>
      <c r="E56" s="13">
        <v>600000</v>
      </c>
      <c r="F56" s="13">
        <v>600000</v>
      </c>
      <c r="G56" s="116">
        <f>E56-F56</f>
        <v>0</v>
      </c>
    </row>
    <row r="57" spans="1:7" s="12" customFormat="1" ht="51" customHeight="1">
      <c r="A57" s="115">
        <v>4</v>
      </c>
      <c r="B57" s="220" t="s">
        <v>55</v>
      </c>
      <c r="C57" s="220"/>
      <c r="D57" s="25" t="s">
        <v>150</v>
      </c>
      <c r="E57" s="13">
        <v>300000</v>
      </c>
      <c r="F57" s="13">
        <v>300000</v>
      </c>
      <c r="G57" s="116">
        <f>E57-F57</f>
        <v>0</v>
      </c>
    </row>
    <row r="58" spans="1:7" s="12" customFormat="1" ht="39.75" customHeight="1">
      <c r="A58" s="117"/>
      <c r="B58" s="227"/>
      <c r="C58" s="227"/>
      <c r="D58" s="100" t="s">
        <v>149</v>
      </c>
      <c r="E58" s="10">
        <f>SUM(E54:E57)</f>
        <v>1140000</v>
      </c>
      <c r="F58" s="10">
        <f>SUM(F54:F57)</f>
        <v>1140000</v>
      </c>
      <c r="G58" s="118">
        <f>E58-F58</f>
        <v>0</v>
      </c>
    </row>
    <row r="59" spans="1:7" s="12" customFormat="1" ht="39.75" customHeight="1">
      <c r="A59" s="221" t="s">
        <v>148</v>
      </c>
      <c r="B59" s="222"/>
      <c r="C59" s="222"/>
      <c r="D59" s="222"/>
      <c r="E59" s="222"/>
      <c r="F59" s="222"/>
      <c r="G59" s="223"/>
    </row>
    <row r="60" spans="1:7" s="12" customFormat="1" ht="39.75" customHeight="1">
      <c r="A60" s="110" t="s">
        <v>35</v>
      </c>
      <c r="B60" s="214" t="s">
        <v>49</v>
      </c>
      <c r="C60" s="214"/>
      <c r="D60" s="102" t="s">
        <v>33</v>
      </c>
      <c r="E60" s="100" t="s">
        <v>32</v>
      </c>
      <c r="F60" s="100" t="s">
        <v>31</v>
      </c>
      <c r="G60" s="107" t="s">
        <v>30</v>
      </c>
    </row>
    <row r="61" spans="1:7" s="12" customFormat="1" ht="44.25" customHeight="1">
      <c r="A61" s="115">
        <v>5</v>
      </c>
      <c r="B61" s="220" t="s">
        <v>17</v>
      </c>
      <c r="C61" s="220"/>
      <c r="D61" s="25" t="s">
        <v>147</v>
      </c>
      <c r="E61" s="13">
        <v>2000000</v>
      </c>
      <c r="F61" s="13">
        <v>2000000</v>
      </c>
      <c r="G61" s="116">
        <f aca="true" t="shared" si="2" ref="G61:G74">E61-F61</f>
        <v>0</v>
      </c>
    </row>
    <row r="62" spans="1:7" s="12" customFormat="1" ht="80.25" customHeight="1">
      <c r="A62" s="115">
        <v>6</v>
      </c>
      <c r="B62" s="220"/>
      <c r="C62" s="220"/>
      <c r="D62" s="25" t="s">
        <v>146</v>
      </c>
      <c r="E62" s="13">
        <v>1000000</v>
      </c>
      <c r="F62" s="13">
        <v>1000000</v>
      </c>
      <c r="G62" s="116">
        <f t="shared" si="2"/>
        <v>0</v>
      </c>
    </row>
    <row r="63" spans="1:7" s="12" customFormat="1" ht="72" customHeight="1">
      <c r="A63" s="115">
        <v>7</v>
      </c>
      <c r="B63" s="220"/>
      <c r="C63" s="220"/>
      <c r="D63" s="25" t="s">
        <v>145</v>
      </c>
      <c r="E63" s="13">
        <v>200000</v>
      </c>
      <c r="F63" s="13">
        <v>200000</v>
      </c>
      <c r="G63" s="116">
        <f t="shared" si="2"/>
        <v>0</v>
      </c>
    </row>
    <row r="64" spans="1:7" s="12" customFormat="1" ht="63.75" customHeight="1">
      <c r="A64" s="115">
        <v>8</v>
      </c>
      <c r="B64" s="220"/>
      <c r="C64" s="220"/>
      <c r="D64" s="25" t="s">
        <v>144</v>
      </c>
      <c r="E64" s="13">
        <v>1750000</v>
      </c>
      <c r="F64" s="13">
        <v>1750000</v>
      </c>
      <c r="G64" s="116">
        <f t="shared" si="2"/>
        <v>0</v>
      </c>
    </row>
    <row r="65" spans="1:7" s="12" customFormat="1" ht="51" customHeight="1">
      <c r="A65" s="115">
        <v>9</v>
      </c>
      <c r="B65" s="237" t="s">
        <v>58</v>
      </c>
      <c r="C65" s="237"/>
      <c r="D65" s="25" t="s">
        <v>143</v>
      </c>
      <c r="E65" s="13">
        <v>200000</v>
      </c>
      <c r="F65" s="13">
        <v>200000</v>
      </c>
      <c r="G65" s="116">
        <f t="shared" si="2"/>
        <v>0</v>
      </c>
    </row>
    <row r="66" spans="1:7" s="12" customFormat="1" ht="51" customHeight="1">
      <c r="A66" s="115">
        <v>10</v>
      </c>
      <c r="B66" s="237"/>
      <c r="C66" s="237"/>
      <c r="D66" s="25" t="s">
        <v>142</v>
      </c>
      <c r="E66" s="13">
        <v>200000</v>
      </c>
      <c r="F66" s="13">
        <v>200000</v>
      </c>
      <c r="G66" s="116">
        <f t="shared" si="2"/>
        <v>0</v>
      </c>
    </row>
    <row r="67" spans="1:7" s="12" customFormat="1" ht="51" customHeight="1">
      <c r="A67" s="115">
        <v>11</v>
      </c>
      <c r="B67" s="237"/>
      <c r="C67" s="237"/>
      <c r="D67" s="25" t="s">
        <v>141</v>
      </c>
      <c r="E67" s="13">
        <v>800000</v>
      </c>
      <c r="F67" s="13">
        <v>800000</v>
      </c>
      <c r="G67" s="116">
        <f t="shared" si="2"/>
        <v>0</v>
      </c>
    </row>
    <row r="68" spans="1:7" s="12" customFormat="1" ht="86.25" customHeight="1">
      <c r="A68" s="115">
        <v>12</v>
      </c>
      <c r="B68" s="237" t="s">
        <v>2</v>
      </c>
      <c r="C68" s="237"/>
      <c r="D68" s="25" t="s">
        <v>140</v>
      </c>
      <c r="E68" s="13">
        <v>30000</v>
      </c>
      <c r="F68" s="13">
        <v>30000</v>
      </c>
      <c r="G68" s="116">
        <f t="shared" si="2"/>
        <v>0</v>
      </c>
    </row>
    <row r="69" spans="1:7" s="12" customFormat="1" ht="51" customHeight="1">
      <c r="A69" s="115">
        <v>13</v>
      </c>
      <c r="B69" s="237"/>
      <c r="C69" s="237"/>
      <c r="D69" s="25" t="s">
        <v>139</v>
      </c>
      <c r="E69" s="13">
        <v>50000</v>
      </c>
      <c r="F69" s="13">
        <v>50000</v>
      </c>
      <c r="G69" s="116">
        <f t="shared" si="2"/>
        <v>0</v>
      </c>
    </row>
    <row r="70" spans="1:7" s="12" customFormat="1" ht="111.75" customHeight="1">
      <c r="A70" s="115">
        <v>14</v>
      </c>
      <c r="B70" s="237"/>
      <c r="C70" s="237"/>
      <c r="D70" s="25" t="s">
        <v>138</v>
      </c>
      <c r="E70" s="13">
        <v>35000</v>
      </c>
      <c r="F70" s="13">
        <v>35000</v>
      </c>
      <c r="G70" s="116">
        <f t="shared" si="2"/>
        <v>0</v>
      </c>
    </row>
    <row r="71" spans="1:7" s="12" customFormat="1" ht="51" customHeight="1">
      <c r="A71" s="115">
        <v>15</v>
      </c>
      <c r="B71" s="220" t="s">
        <v>137</v>
      </c>
      <c r="C71" s="220"/>
      <c r="D71" s="25" t="s">
        <v>136</v>
      </c>
      <c r="E71" s="13">
        <v>120000</v>
      </c>
      <c r="F71" s="13">
        <v>120000</v>
      </c>
      <c r="G71" s="116">
        <f t="shared" si="2"/>
        <v>0</v>
      </c>
    </row>
    <row r="72" spans="1:7" s="12" customFormat="1" ht="51" customHeight="1">
      <c r="A72" s="115">
        <v>16</v>
      </c>
      <c r="B72" s="220"/>
      <c r="C72" s="220"/>
      <c r="D72" s="25" t="s">
        <v>135</v>
      </c>
      <c r="E72" s="13">
        <v>55000</v>
      </c>
      <c r="F72" s="13">
        <v>55000</v>
      </c>
      <c r="G72" s="116">
        <f t="shared" si="2"/>
        <v>0</v>
      </c>
    </row>
    <row r="73" spans="1:7" s="12" customFormat="1" ht="60" customHeight="1">
      <c r="A73" s="115">
        <v>17</v>
      </c>
      <c r="B73" s="220" t="s">
        <v>40</v>
      </c>
      <c r="C73" s="220"/>
      <c r="D73" s="25" t="s">
        <v>134</v>
      </c>
      <c r="E73" s="13">
        <v>150000</v>
      </c>
      <c r="F73" s="13">
        <v>150000</v>
      </c>
      <c r="G73" s="116">
        <f t="shared" si="2"/>
        <v>0</v>
      </c>
    </row>
    <row r="74" spans="1:9" s="12" customFormat="1" ht="69" customHeight="1">
      <c r="A74" s="115">
        <v>18</v>
      </c>
      <c r="B74" s="220" t="s">
        <v>10</v>
      </c>
      <c r="C74" s="220"/>
      <c r="D74" s="25" t="s">
        <v>133</v>
      </c>
      <c r="E74" s="13">
        <v>100000</v>
      </c>
      <c r="F74" s="13">
        <v>100000</v>
      </c>
      <c r="G74" s="116">
        <f t="shared" si="2"/>
        <v>0</v>
      </c>
      <c r="H74" s="157" t="s">
        <v>346</v>
      </c>
      <c r="I74" s="157"/>
    </row>
    <row r="75" spans="1:9" s="12" customFormat="1" ht="51" customHeight="1">
      <c r="A75" s="115">
        <v>19</v>
      </c>
      <c r="B75" s="220"/>
      <c r="C75" s="220"/>
      <c r="D75" s="25" t="s">
        <v>132</v>
      </c>
      <c r="E75" s="13">
        <v>2000000</v>
      </c>
      <c r="F75" s="13">
        <v>2000000</v>
      </c>
      <c r="G75" s="116">
        <f aca="true" t="shared" si="3" ref="G75:G80">E75-F75</f>
        <v>0</v>
      </c>
      <c r="H75" s="157" t="s">
        <v>347</v>
      </c>
      <c r="I75" s="157"/>
    </row>
    <row r="76" spans="1:9" s="12" customFormat="1" ht="108" customHeight="1">
      <c r="A76" s="115">
        <v>20</v>
      </c>
      <c r="B76" s="220"/>
      <c r="C76" s="220"/>
      <c r="D76" s="25" t="s">
        <v>131</v>
      </c>
      <c r="E76" s="13">
        <v>200000</v>
      </c>
      <c r="F76" s="13">
        <v>200000</v>
      </c>
      <c r="G76" s="116">
        <f t="shared" si="3"/>
        <v>0</v>
      </c>
      <c r="H76" s="157" t="s">
        <v>348</v>
      </c>
      <c r="I76" s="157"/>
    </row>
    <row r="77" spans="1:7" s="12" customFormat="1" ht="72" customHeight="1">
      <c r="A77" s="115">
        <v>21</v>
      </c>
      <c r="B77" s="220" t="s">
        <v>4</v>
      </c>
      <c r="C77" s="220"/>
      <c r="D77" s="25" t="s">
        <v>130</v>
      </c>
      <c r="E77" s="13">
        <v>1000000</v>
      </c>
      <c r="F77" s="13">
        <v>1000000</v>
      </c>
      <c r="G77" s="116">
        <f t="shared" si="3"/>
        <v>0</v>
      </c>
    </row>
    <row r="78" spans="1:7" s="12" customFormat="1" ht="84.75" customHeight="1">
      <c r="A78" s="115">
        <v>22</v>
      </c>
      <c r="B78" s="220" t="s">
        <v>55</v>
      </c>
      <c r="C78" s="220"/>
      <c r="D78" s="25" t="s">
        <v>129</v>
      </c>
      <c r="E78" s="13">
        <v>450000</v>
      </c>
      <c r="F78" s="13">
        <v>450000</v>
      </c>
      <c r="G78" s="116">
        <f t="shared" si="3"/>
        <v>0</v>
      </c>
    </row>
    <row r="79" spans="1:7" s="12" customFormat="1" ht="62.25" customHeight="1">
      <c r="A79" s="115">
        <v>23</v>
      </c>
      <c r="B79" s="220"/>
      <c r="C79" s="220"/>
      <c r="D79" s="25" t="s">
        <v>128</v>
      </c>
      <c r="E79" s="13">
        <v>500000</v>
      </c>
      <c r="F79" s="13">
        <v>500000</v>
      </c>
      <c r="G79" s="116">
        <f t="shared" si="3"/>
        <v>0</v>
      </c>
    </row>
    <row r="80" spans="1:7" s="12" customFormat="1" ht="32.25" customHeight="1">
      <c r="A80" s="119"/>
      <c r="B80" s="209"/>
      <c r="C80" s="209"/>
      <c r="D80" s="78" t="s">
        <v>127</v>
      </c>
      <c r="E80" s="10">
        <f>SUM(E61:E79)</f>
        <v>10840000</v>
      </c>
      <c r="F80" s="10">
        <f>SUM(F61:F79)</f>
        <v>10840000</v>
      </c>
      <c r="G80" s="118">
        <f t="shared" si="3"/>
        <v>0</v>
      </c>
    </row>
    <row r="81" spans="1:7" s="12" customFormat="1" ht="39.75" customHeight="1">
      <c r="A81" s="221" t="s">
        <v>126</v>
      </c>
      <c r="B81" s="222"/>
      <c r="C81" s="222"/>
      <c r="D81" s="222"/>
      <c r="E81" s="222"/>
      <c r="F81" s="222"/>
      <c r="G81" s="223"/>
    </row>
    <row r="82" spans="1:7" s="12" customFormat="1" ht="39.75" customHeight="1">
      <c r="A82" s="110" t="s">
        <v>35</v>
      </c>
      <c r="B82" s="214" t="s">
        <v>49</v>
      </c>
      <c r="C82" s="214"/>
      <c r="D82" s="102" t="s">
        <v>33</v>
      </c>
      <c r="E82" s="100" t="s">
        <v>32</v>
      </c>
      <c r="F82" s="100" t="s">
        <v>31</v>
      </c>
      <c r="G82" s="107" t="s">
        <v>30</v>
      </c>
    </row>
    <row r="83" spans="1:7" s="12" customFormat="1" ht="51" customHeight="1">
      <c r="A83" s="115">
        <v>24</v>
      </c>
      <c r="B83" s="220" t="s">
        <v>17</v>
      </c>
      <c r="C83" s="220"/>
      <c r="D83" s="25" t="s">
        <v>125</v>
      </c>
      <c r="E83" s="13">
        <v>700000</v>
      </c>
      <c r="F83" s="13">
        <v>700000</v>
      </c>
      <c r="G83" s="116">
        <f aca="true" t="shared" si="4" ref="G83:G95">E83-F83</f>
        <v>0</v>
      </c>
    </row>
    <row r="84" spans="1:7" s="12" customFormat="1" ht="51" customHeight="1">
      <c r="A84" s="115">
        <v>25</v>
      </c>
      <c r="B84" s="220"/>
      <c r="C84" s="220"/>
      <c r="D84" s="25" t="s">
        <v>124</v>
      </c>
      <c r="E84" s="13">
        <v>1100000</v>
      </c>
      <c r="F84" s="13">
        <v>1100000</v>
      </c>
      <c r="G84" s="116">
        <f t="shared" si="4"/>
        <v>0</v>
      </c>
    </row>
    <row r="85" spans="1:7" s="12" customFormat="1" ht="51" customHeight="1">
      <c r="A85" s="115">
        <v>26</v>
      </c>
      <c r="B85" s="220"/>
      <c r="C85" s="220"/>
      <c r="D85" s="25" t="s">
        <v>123</v>
      </c>
      <c r="E85" s="13">
        <v>2300000</v>
      </c>
      <c r="F85" s="13">
        <v>2300000</v>
      </c>
      <c r="G85" s="116">
        <f t="shared" si="4"/>
        <v>0</v>
      </c>
    </row>
    <row r="86" spans="1:7" ht="51" customHeight="1">
      <c r="A86" s="115">
        <v>27</v>
      </c>
      <c r="B86" s="220"/>
      <c r="C86" s="220"/>
      <c r="D86" s="6" t="s">
        <v>122</v>
      </c>
      <c r="E86" s="98">
        <v>3500000</v>
      </c>
      <c r="F86" s="98">
        <v>3500000</v>
      </c>
      <c r="G86" s="116">
        <f t="shared" si="4"/>
        <v>0</v>
      </c>
    </row>
    <row r="87" spans="1:7" ht="51" customHeight="1">
      <c r="A87" s="115">
        <v>28</v>
      </c>
      <c r="B87" s="212" t="s">
        <v>58</v>
      </c>
      <c r="C87" s="212"/>
      <c r="D87" s="25" t="s">
        <v>121</v>
      </c>
      <c r="E87" s="98">
        <v>500000</v>
      </c>
      <c r="F87" s="98">
        <v>500000</v>
      </c>
      <c r="G87" s="116">
        <f t="shared" si="4"/>
        <v>0</v>
      </c>
    </row>
    <row r="88" spans="1:7" ht="51" customHeight="1">
      <c r="A88" s="115">
        <v>29</v>
      </c>
      <c r="B88" s="212" t="s">
        <v>2</v>
      </c>
      <c r="C88" s="212"/>
      <c r="D88" s="25" t="s">
        <v>120</v>
      </c>
      <c r="E88" s="98">
        <v>100000</v>
      </c>
      <c r="F88" s="98">
        <v>100000</v>
      </c>
      <c r="G88" s="116">
        <f t="shared" si="4"/>
        <v>0</v>
      </c>
    </row>
    <row r="89" spans="1:7" ht="51" customHeight="1">
      <c r="A89" s="115">
        <v>30</v>
      </c>
      <c r="B89" s="212"/>
      <c r="C89" s="212"/>
      <c r="D89" s="25" t="s">
        <v>119</v>
      </c>
      <c r="E89" s="98">
        <v>100000</v>
      </c>
      <c r="F89" s="98">
        <v>100000</v>
      </c>
      <c r="G89" s="116">
        <f t="shared" si="4"/>
        <v>0</v>
      </c>
    </row>
    <row r="90" spans="1:7" ht="51" customHeight="1">
      <c r="A90" s="115">
        <v>31</v>
      </c>
      <c r="B90" s="212"/>
      <c r="C90" s="212"/>
      <c r="D90" s="25" t="s">
        <v>118</v>
      </c>
      <c r="E90" s="98">
        <v>100000</v>
      </c>
      <c r="F90" s="98">
        <v>100000</v>
      </c>
      <c r="G90" s="116">
        <f t="shared" si="4"/>
        <v>0</v>
      </c>
    </row>
    <row r="91" spans="1:7" ht="51" customHeight="1">
      <c r="A91" s="115">
        <v>32</v>
      </c>
      <c r="B91" s="212" t="s">
        <v>89</v>
      </c>
      <c r="C91" s="212"/>
      <c r="D91" s="25" t="s">
        <v>117</v>
      </c>
      <c r="E91" s="98">
        <v>100000</v>
      </c>
      <c r="F91" s="98">
        <v>100000</v>
      </c>
      <c r="G91" s="116">
        <f t="shared" si="4"/>
        <v>0</v>
      </c>
    </row>
    <row r="92" spans="1:7" ht="51" customHeight="1">
      <c r="A92" s="115">
        <v>33</v>
      </c>
      <c r="B92" s="212" t="s">
        <v>40</v>
      </c>
      <c r="C92" s="212"/>
      <c r="D92" s="25" t="s">
        <v>116</v>
      </c>
      <c r="E92" s="98">
        <v>500000</v>
      </c>
      <c r="F92" s="98">
        <v>500000</v>
      </c>
      <c r="G92" s="116">
        <f t="shared" si="4"/>
        <v>0</v>
      </c>
    </row>
    <row r="93" spans="1:7" ht="51" customHeight="1">
      <c r="A93" s="120">
        <v>34</v>
      </c>
      <c r="B93" s="238" t="s">
        <v>10</v>
      </c>
      <c r="C93" s="238"/>
      <c r="D93" s="30" t="s">
        <v>115</v>
      </c>
      <c r="E93" s="11">
        <v>500000</v>
      </c>
      <c r="F93" s="11">
        <v>500000</v>
      </c>
      <c r="G93" s="121" t="s">
        <v>206</v>
      </c>
    </row>
    <row r="94" spans="1:7" ht="51" customHeight="1">
      <c r="A94" s="115">
        <v>35</v>
      </c>
      <c r="B94" s="212" t="s">
        <v>4</v>
      </c>
      <c r="C94" s="212"/>
      <c r="D94" s="25" t="s">
        <v>114</v>
      </c>
      <c r="E94" s="98">
        <v>500000</v>
      </c>
      <c r="F94" s="98">
        <v>500000</v>
      </c>
      <c r="G94" s="116">
        <f t="shared" si="4"/>
        <v>0</v>
      </c>
    </row>
    <row r="95" spans="1:7" ht="39.75" customHeight="1">
      <c r="A95" s="119"/>
      <c r="B95" s="209"/>
      <c r="C95" s="209"/>
      <c r="D95" s="100" t="s">
        <v>113</v>
      </c>
      <c r="E95" s="10">
        <f>SUM(E83:E94)</f>
        <v>10000000</v>
      </c>
      <c r="F95" s="10">
        <f>SUM(F83:F94)</f>
        <v>10000000</v>
      </c>
      <c r="G95" s="118">
        <f t="shared" si="4"/>
        <v>0</v>
      </c>
    </row>
    <row r="96" spans="1:7" ht="39.75" customHeight="1">
      <c r="A96" s="221" t="s">
        <v>112</v>
      </c>
      <c r="B96" s="222"/>
      <c r="C96" s="222"/>
      <c r="D96" s="222"/>
      <c r="E96" s="222"/>
      <c r="F96" s="222"/>
      <c r="G96" s="223"/>
    </row>
    <row r="97" spans="1:7" ht="39.75" customHeight="1">
      <c r="A97" s="110" t="s">
        <v>35</v>
      </c>
      <c r="B97" s="214" t="s">
        <v>49</v>
      </c>
      <c r="C97" s="214"/>
      <c r="D97" s="102" t="s">
        <v>33</v>
      </c>
      <c r="E97" s="100" t="s">
        <v>32</v>
      </c>
      <c r="F97" s="100" t="s">
        <v>31</v>
      </c>
      <c r="G97" s="107" t="s">
        <v>30</v>
      </c>
    </row>
    <row r="98" spans="1:7" ht="51" customHeight="1">
      <c r="A98" s="115">
        <v>36</v>
      </c>
      <c r="B98" s="212" t="s">
        <v>26</v>
      </c>
      <c r="C98" s="212"/>
      <c r="D98" s="25" t="s">
        <v>111</v>
      </c>
      <c r="E98" s="98">
        <v>500000</v>
      </c>
      <c r="F98" s="98">
        <v>500000</v>
      </c>
      <c r="G98" s="122">
        <f aca="true" t="shared" si="5" ref="G98:G108">E98-F98</f>
        <v>0</v>
      </c>
    </row>
    <row r="99" spans="1:7" ht="51" customHeight="1">
      <c r="A99" s="115">
        <v>37</v>
      </c>
      <c r="B99" s="212"/>
      <c r="C99" s="212"/>
      <c r="D99" s="25" t="s">
        <v>110</v>
      </c>
      <c r="E99" s="98">
        <v>650000</v>
      </c>
      <c r="F99" s="98">
        <v>650000</v>
      </c>
      <c r="G99" s="122">
        <f t="shared" si="5"/>
        <v>0</v>
      </c>
    </row>
    <row r="100" spans="1:7" ht="51" customHeight="1">
      <c r="A100" s="115">
        <v>38</v>
      </c>
      <c r="B100" s="212" t="s">
        <v>17</v>
      </c>
      <c r="C100" s="212"/>
      <c r="D100" s="25" t="s">
        <v>109</v>
      </c>
      <c r="E100" s="98">
        <v>800000</v>
      </c>
      <c r="F100" s="98">
        <v>800000</v>
      </c>
      <c r="G100" s="122">
        <f t="shared" si="5"/>
        <v>0</v>
      </c>
    </row>
    <row r="101" spans="1:7" ht="51" customHeight="1">
      <c r="A101" s="115">
        <v>39</v>
      </c>
      <c r="B101" s="212"/>
      <c r="C101" s="212"/>
      <c r="D101" s="25" t="s">
        <v>108</v>
      </c>
      <c r="E101" s="98">
        <v>600000</v>
      </c>
      <c r="F101" s="98">
        <v>600000</v>
      </c>
      <c r="G101" s="122">
        <f t="shared" si="5"/>
        <v>0</v>
      </c>
    </row>
    <row r="102" spans="1:7" ht="51" customHeight="1">
      <c r="A102" s="115">
        <v>40</v>
      </c>
      <c r="B102" s="212"/>
      <c r="C102" s="212"/>
      <c r="D102" s="25" t="s">
        <v>107</v>
      </c>
      <c r="E102" s="98">
        <v>600000</v>
      </c>
      <c r="F102" s="98">
        <v>600000</v>
      </c>
      <c r="G102" s="122">
        <f t="shared" si="5"/>
        <v>0</v>
      </c>
    </row>
    <row r="103" spans="1:7" ht="51" customHeight="1">
      <c r="A103" s="115">
        <v>41</v>
      </c>
      <c r="B103" s="212"/>
      <c r="C103" s="212"/>
      <c r="D103" s="25" t="s">
        <v>106</v>
      </c>
      <c r="E103" s="98">
        <v>250000</v>
      </c>
      <c r="F103" s="98">
        <v>250000</v>
      </c>
      <c r="G103" s="122">
        <f t="shared" si="5"/>
        <v>0</v>
      </c>
    </row>
    <row r="104" spans="1:7" ht="51" customHeight="1">
      <c r="A104" s="115">
        <v>42</v>
      </c>
      <c r="B104" s="212" t="s">
        <v>58</v>
      </c>
      <c r="C104" s="212"/>
      <c r="D104" s="25" t="s">
        <v>105</v>
      </c>
      <c r="E104" s="98">
        <v>400000</v>
      </c>
      <c r="F104" s="5">
        <v>400000</v>
      </c>
      <c r="G104" s="122">
        <f t="shared" si="5"/>
        <v>0</v>
      </c>
    </row>
    <row r="105" spans="1:7" ht="57.75" customHeight="1">
      <c r="A105" s="115">
        <v>43</v>
      </c>
      <c r="B105" s="212" t="s">
        <v>2</v>
      </c>
      <c r="C105" s="212"/>
      <c r="D105" s="25" t="s">
        <v>104</v>
      </c>
      <c r="E105" s="98">
        <v>50000</v>
      </c>
      <c r="F105" s="5">
        <v>50000</v>
      </c>
      <c r="G105" s="122">
        <f t="shared" si="5"/>
        <v>0</v>
      </c>
    </row>
    <row r="106" spans="1:7" ht="51" customHeight="1">
      <c r="A106" s="115">
        <v>44</v>
      </c>
      <c r="B106" s="212"/>
      <c r="C106" s="212"/>
      <c r="D106" s="25" t="s">
        <v>103</v>
      </c>
      <c r="E106" s="98">
        <v>120000</v>
      </c>
      <c r="F106" s="5">
        <v>120000</v>
      </c>
      <c r="G106" s="122">
        <f t="shared" si="5"/>
        <v>0</v>
      </c>
    </row>
    <row r="107" spans="1:7" ht="51" customHeight="1">
      <c r="A107" s="115">
        <v>45</v>
      </c>
      <c r="B107" s="212" t="s">
        <v>40</v>
      </c>
      <c r="C107" s="212"/>
      <c r="D107" s="25" t="s">
        <v>102</v>
      </c>
      <c r="E107" s="98">
        <v>300000</v>
      </c>
      <c r="F107" s="5">
        <v>300000</v>
      </c>
      <c r="G107" s="122">
        <f t="shared" si="5"/>
        <v>0</v>
      </c>
    </row>
    <row r="108" spans="1:7" ht="39.75" customHeight="1">
      <c r="A108" s="119"/>
      <c r="B108" s="209"/>
      <c r="C108" s="209"/>
      <c r="D108" s="100" t="s">
        <v>101</v>
      </c>
      <c r="E108" s="10">
        <f>SUM(E98:E107)</f>
        <v>4270000</v>
      </c>
      <c r="F108" s="79">
        <f>SUM(F98:F107)</f>
        <v>4270000</v>
      </c>
      <c r="G108" s="118">
        <f t="shared" si="5"/>
        <v>0</v>
      </c>
    </row>
    <row r="109" spans="1:7" ht="39.75" customHeight="1">
      <c r="A109" s="221" t="s">
        <v>100</v>
      </c>
      <c r="B109" s="222"/>
      <c r="C109" s="222"/>
      <c r="D109" s="222"/>
      <c r="E109" s="222"/>
      <c r="F109" s="222"/>
      <c r="G109" s="223"/>
    </row>
    <row r="110" spans="1:7" ht="39.75" customHeight="1">
      <c r="A110" s="110" t="s">
        <v>35</v>
      </c>
      <c r="B110" s="214" t="s">
        <v>49</v>
      </c>
      <c r="C110" s="214"/>
      <c r="D110" s="102" t="s">
        <v>33</v>
      </c>
      <c r="E110" s="100" t="s">
        <v>32</v>
      </c>
      <c r="F110" s="100" t="s">
        <v>31</v>
      </c>
      <c r="G110" s="107" t="s">
        <v>30</v>
      </c>
    </row>
    <row r="111" spans="1:7" ht="54" customHeight="1">
      <c r="A111" s="115">
        <v>46</v>
      </c>
      <c r="B111" s="212" t="s">
        <v>26</v>
      </c>
      <c r="C111" s="212"/>
      <c r="D111" s="25" t="s">
        <v>99</v>
      </c>
      <c r="E111" s="98">
        <v>300000</v>
      </c>
      <c r="F111" s="5">
        <v>300000</v>
      </c>
      <c r="G111" s="122">
        <f>E111-F111</f>
        <v>0</v>
      </c>
    </row>
    <row r="112" spans="1:7" ht="101.25" customHeight="1">
      <c r="A112" s="115">
        <v>47</v>
      </c>
      <c r="B112" s="212"/>
      <c r="C112" s="212"/>
      <c r="D112" s="25" t="s">
        <v>98</v>
      </c>
      <c r="E112" s="98">
        <v>250000</v>
      </c>
      <c r="F112" s="5">
        <v>250000</v>
      </c>
      <c r="G112" s="156">
        <f>E112-F112</f>
        <v>0</v>
      </c>
    </row>
    <row r="113" spans="1:7" ht="84.75" customHeight="1">
      <c r="A113" s="115">
        <v>48</v>
      </c>
      <c r="B113" s="187" t="s">
        <v>48</v>
      </c>
      <c r="C113" s="187"/>
      <c r="D113" s="25" t="s">
        <v>97</v>
      </c>
      <c r="E113" s="98">
        <v>1000000</v>
      </c>
      <c r="F113" s="5">
        <v>1000000</v>
      </c>
      <c r="G113" s="123" t="s">
        <v>208</v>
      </c>
    </row>
    <row r="114" spans="1:7" ht="51" customHeight="1">
      <c r="A114" s="115">
        <v>49</v>
      </c>
      <c r="B114" s="212" t="s">
        <v>17</v>
      </c>
      <c r="C114" s="212"/>
      <c r="D114" s="25" t="s">
        <v>96</v>
      </c>
      <c r="E114" s="98">
        <v>2500000</v>
      </c>
      <c r="F114" s="5">
        <v>2500000</v>
      </c>
      <c r="G114" s="122">
        <f>E114-F114</f>
        <v>0</v>
      </c>
    </row>
    <row r="115" spans="1:7" ht="51" customHeight="1">
      <c r="A115" s="115">
        <v>50</v>
      </c>
      <c r="B115" s="212"/>
      <c r="C115" s="212"/>
      <c r="D115" s="25" t="s">
        <v>95</v>
      </c>
      <c r="E115" s="98">
        <v>2500000</v>
      </c>
      <c r="F115" s="5">
        <v>2500000</v>
      </c>
      <c r="G115" s="156">
        <f aca="true" t="shared" si="6" ref="G115:G125">E115-F115</f>
        <v>0</v>
      </c>
    </row>
    <row r="116" spans="1:7" ht="51" customHeight="1">
      <c r="A116" s="115">
        <v>51</v>
      </c>
      <c r="B116" s="212"/>
      <c r="C116" s="212"/>
      <c r="D116" s="25" t="s">
        <v>94</v>
      </c>
      <c r="E116" s="98">
        <v>600000</v>
      </c>
      <c r="F116" s="5">
        <v>600000</v>
      </c>
      <c r="G116" s="156">
        <f t="shared" si="6"/>
        <v>0</v>
      </c>
    </row>
    <row r="117" spans="1:7" ht="73.5" customHeight="1">
      <c r="A117" s="115">
        <v>52</v>
      </c>
      <c r="B117" s="212" t="s">
        <v>8</v>
      </c>
      <c r="C117" s="212"/>
      <c r="D117" s="25" t="s">
        <v>93</v>
      </c>
      <c r="E117" s="98">
        <v>200000</v>
      </c>
      <c r="F117" s="5">
        <v>200000</v>
      </c>
      <c r="G117" s="156">
        <f t="shared" si="6"/>
        <v>0</v>
      </c>
    </row>
    <row r="118" spans="1:7" ht="75" customHeight="1">
      <c r="A118" s="115">
        <v>53</v>
      </c>
      <c r="B118" s="212" t="s">
        <v>58</v>
      </c>
      <c r="C118" s="212"/>
      <c r="D118" s="25" t="s">
        <v>92</v>
      </c>
      <c r="E118" s="98">
        <v>500000</v>
      </c>
      <c r="F118" s="98">
        <v>500000</v>
      </c>
      <c r="G118" s="156">
        <f t="shared" si="6"/>
        <v>0</v>
      </c>
    </row>
    <row r="119" spans="1:7" ht="51" customHeight="1">
      <c r="A119" s="115">
        <v>54</v>
      </c>
      <c r="B119" s="212"/>
      <c r="C119" s="212"/>
      <c r="D119" s="25" t="s">
        <v>90</v>
      </c>
      <c r="E119" s="98">
        <v>400000</v>
      </c>
      <c r="F119" s="98">
        <v>400000</v>
      </c>
      <c r="G119" s="156">
        <f t="shared" si="6"/>
        <v>0</v>
      </c>
    </row>
    <row r="120" spans="1:7" ht="51" customHeight="1">
      <c r="A120" s="115">
        <v>55</v>
      </c>
      <c r="B120" s="212" t="s">
        <v>91</v>
      </c>
      <c r="C120" s="212"/>
      <c r="D120" s="25" t="s">
        <v>90</v>
      </c>
      <c r="E120" s="98">
        <v>100000</v>
      </c>
      <c r="F120" s="98">
        <v>100000</v>
      </c>
      <c r="G120" s="156">
        <f t="shared" si="6"/>
        <v>0</v>
      </c>
    </row>
    <row r="121" spans="1:7" ht="40.5" customHeight="1">
      <c r="A121" s="115">
        <v>56</v>
      </c>
      <c r="B121" s="212" t="s">
        <v>89</v>
      </c>
      <c r="C121" s="212"/>
      <c r="D121" s="25" t="s">
        <v>88</v>
      </c>
      <c r="E121" s="98">
        <v>75000</v>
      </c>
      <c r="F121" s="98">
        <v>75000</v>
      </c>
      <c r="G121" s="156">
        <f t="shared" si="6"/>
        <v>0</v>
      </c>
    </row>
    <row r="122" spans="1:7" ht="51" customHeight="1">
      <c r="A122" s="115">
        <v>57</v>
      </c>
      <c r="B122" s="212" t="s">
        <v>40</v>
      </c>
      <c r="C122" s="212"/>
      <c r="D122" s="25" t="s">
        <v>87</v>
      </c>
      <c r="E122" s="98">
        <v>300000</v>
      </c>
      <c r="F122" s="98">
        <v>300000</v>
      </c>
      <c r="G122" s="156">
        <f t="shared" si="6"/>
        <v>0</v>
      </c>
    </row>
    <row r="123" spans="1:7" ht="51" customHeight="1">
      <c r="A123" s="115">
        <v>58</v>
      </c>
      <c r="B123" s="212" t="s">
        <v>4</v>
      </c>
      <c r="C123" s="212"/>
      <c r="D123" s="25" t="s">
        <v>86</v>
      </c>
      <c r="E123" s="98">
        <v>200000</v>
      </c>
      <c r="F123" s="98">
        <v>200000</v>
      </c>
      <c r="G123" s="156">
        <f t="shared" si="6"/>
        <v>0</v>
      </c>
    </row>
    <row r="124" spans="1:7" ht="51" customHeight="1">
      <c r="A124" s="115">
        <v>59</v>
      </c>
      <c r="B124" s="212" t="s">
        <v>6</v>
      </c>
      <c r="C124" s="212"/>
      <c r="D124" s="25" t="s">
        <v>85</v>
      </c>
      <c r="E124" s="98">
        <v>200000</v>
      </c>
      <c r="F124" s="98">
        <v>200000</v>
      </c>
      <c r="G124" s="156">
        <f t="shared" si="6"/>
        <v>0</v>
      </c>
    </row>
    <row r="125" spans="1:7" ht="51" customHeight="1">
      <c r="A125" s="115">
        <v>60</v>
      </c>
      <c r="B125" s="212" t="s">
        <v>84</v>
      </c>
      <c r="C125" s="212"/>
      <c r="D125" s="25" t="s">
        <v>83</v>
      </c>
      <c r="E125" s="98">
        <v>30000</v>
      </c>
      <c r="F125" s="98">
        <v>0</v>
      </c>
      <c r="G125" s="156">
        <f t="shared" si="6"/>
        <v>30000</v>
      </c>
    </row>
    <row r="126" spans="1:7" ht="39.75" customHeight="1">
      <c r="A126" s="119"/>
      <c r="B126" s="209"/>
      <c r="C126" s="209"/>
      <c r="D126" s="100" t="s">
        <v>82</v>
      </c>
      <c r="E126" s="10">
        <f>SUM(E111:E125)</f>
        <v>9155000</v>
      </c>
      <c r="F126" s="10">
        <f>SUM(F111:F125)</f>
        <v>9125000</v>
      </c>
      <c r="G126" s="118">
        <f>E126-F126</f>
        <v>30000</v>
      </c>
    </row>
    <row r="127" spans="1:7" ht="39.75" customHeight="1">
      <c r="A127" s="221" t="s">
        <v>81</v>
      </c>
      <c r="B127" s="222"/>
      <c r="C127" s="222"/>
      <c r="D127" s="222"/>
      <c r="E127" s="222"/>
      <c r="F127" s="222"/>
      <c r="G127" s="223"/>
    </row>
    <row r="128" spans="1:7" ht="39.75" customHeight="1">
      <c r="A128" s="110" t="s">
        <v>35</v>
      </c>
      <c r="B128" s="214" t="s">
        <v>49</v>
      </c>
      <c r="C128" s="214"/>
      <c r="D128" s="102" t="s">
        <v>33</v>
      </c>
      <c r="E128" s="100" t="s">
        <v>32</v>
      </c>
      <c r="F128" s="100" t="s">
        <v>31</v>
      </c>
      <c r="G128" s="107" t="s">
        <v>30</v>
      </c>
    </row>
    <row r="129" spans="1:7" ht="51" customHeight="1">
      <c r="A129" s="115">
        <v>61</v>
      </c>
      <c r="B129" s="187" t="s">
        <v>48</v>
      </c>
      <c r="C129" s="187"/>
      <c r="D129" s="25" t="s">
        <v>80</v>
      </c>
      <c r="E129" s="98">
        <v>2314128</v>
      </c>
      <c r="F129" s="98">
        <v>2314128</v>
      </c>
      <c r="G129" s="122">
        <f>E129-F129</f>
        <v>0</v>
      </c>
    </row>
    <row r="130" spans="1:7" ht="57.75" customHeight="1">
      <c r="A130" s="115">
        <v>62</v>
      </c>
      <c r="B130" s="187"/>
      <c r="C130" s="187"/>
      <c r="D130" s="25" t="s">
        <v>79</v>
      </c>
      <c r="E130" s="98">
        <v>70000</v>
      </c>
      <c r="F130" s="98">
        <v>70000</v>
      </c>
      <c r="G130" s="123" t="s">
        <v>208</v>
      </c>
    </row>
    <row r="131" spans="1:7" ht="63">
      <c r="A131" s="115">
        <v>63</v>
      </c>
      <c r="B131" s="213" t="s">
        <v>17</v>
      </c>
      <c r="C131" s="213"/>
      <c r="D131" s="25" t="s">
        <v>78</v>
      </c>
      <c r="E131" s="98">
        <v>3177000</v>
      </c>
      <c r="F131" s="98">
        <v>3177000</v>
      </c>
      <c r="G131" s="122">
        <f aca="true" t="shared" si="7" ref="G131:G140">E131-F131</f>
        <v>0</v>
      </c>
    </row>
    <row r="132" spans="1:7" ht="63">
      <c r="A132" s="115">
        <v>64</v>
      </c>
      <c r="B132" s="213"/>
      <c r="C132" s="213"/>
      <c r="D132" s="25" t="s">
        <v>77</v>
      </c>
      <c r="E132" s="98">
        <v>3490000</v>
      </c>
      <c r="F132" s="98">
        <v>3490000</v>
      </c>
      <c r="G132" s="156">
        <f t="shared" si="7"/>
        <v>0</v>
      </c>
    </row>
    <row r="133" spans="1:7" ht="51" customHeight="1">
      <c r="A133" s="115">
        <v>65</v>
      </c>
      <c r="B133" s="213" t="s">
        <v>58</v>
      </c>
      <c r="C133" s="213"/>
      <c r="D133" s="25" t="s">
        <v>76</v>
      </c>
      <c r="E133" s="98">
        <v>150000</v>
      </c>
      <c r="F133" s="98">
        <v>0</v>
      </c>
      <c r="G133" s="156">
        <f t="shared" si="7"/>
        <v>150000</v>
      </c>
    </row>
    <row r="134" spans="1:7" ht="51" customHeight="1">
      <c r="A134" s="115">
        <v>66</v>
      </c>
      <c r="B134" s="213" t="s">
        <v>2</v>
      </c>
      <c r="C134" s="213"/>
      <c r="D134" s="25" t="s">
        <v>75</v>
      </c>
      <c r="E134" s="98">
        <v>300000</v>
      </c>
      <c r="F134" s="98">
        <v>300000</v>
      </c>
      <c r="G134" s="156">
        <f t="shared" si="7"/>
        <v>0</v>
      </c>
    </row>
    <row r="135" spans="1:7" ht="95.25" customHeight="1">
      <c r="A135" s="115">
        <v>67</v>
      </c>
      <c r="B135" s="213" t="s">
        <v>19</v>
      </c>
      <c r="C135" s="213"/>
      <c r="D135" s="25" t="s">
        <v>74</v>
      </c>
      <c r="E135" s="98">
        <v>80000</v>
      </c>
      <c r="F135" s="98">
        <v>80000</v>
      </c>
      <c r="G135" s="124" t="s">
        <v>209</v>
      </c>
    </row>
    <row r="136" spans="1:7" ht="51" customHeight="1">
      <c r="A136" s="115">
        <v>68</v>
      </c>
      <c r="B136" s="213"/>
      <c r="C136" s="213"/>
      <c r="D136" s="25" t="s">
        <v>287</v>
      </c>
      <c r="E136" s="98">
        <v>325000</v>
      </c>
      <c r="F136" s="98">
        <v>325000</v>
      </c>
      <c r="G136" s="122">
        <f t="shared" si="7"/>
        <v>0</v>
      </c>
    </row>
    <row r="137" spans="1:7" ht="63">
      <c r="A137" s="115">
        <v>69</v>
      </c>
      <c r="B137" s="212" t="s">
        <v>40</v>
      </c>
      <c r="C137" s="212"/>
      <c r="D137" s="25" t="s">
        <v>73</v>
      </c>
      <c r="E137" s="98">
        <v>275000</v>
      </c>
      <c r="F137" s="98">
        <v>275000</v>
      </c>
      <c r="G137" s="156">
        <f t="shared" si="7"/>
        <v>0</v>
      </c>
    </row>
    <row r="138" spans="1:7" ht="108.75" customHeight="1">
      <c r="A138" s="115">
        <v>70</v>
      </c>
      <c r="B138" s="212" t="s">
        <v>15</v>
      </c>
      <c r="C138" s="212"/>
      <c r="D138" s="25" t="s">
        <v>72</v>
      </c>
      <c r="E138" s="98">
        <v>1500000</v>
      </c>
      <c r="F138" s="3">
        <v>1500000</v>
      </c>
      <c r="G138" s="156">
        <f t="shared" si="7"/>
        <v>0</v>
      </c>
    </row>
    <row r="139" spans="1:7" ht="78.75">
      <c r="A139" s="115">
        <v>71</v>
      </c>
      <c r="B139" s="212" t="s">
        <v>4</v>
      </c>
      <c r="C139" s="212"/>
      <c r="D139" s="25" t="s">
        <v>71</v>
      </c>
      <c r="E139" s="98">
        <v>450000</v>
      </c>
      <c r="F139" s="98">
        <v>450000</v>
      </c>
      <c r="G139" s="156">
        <f t="shared" si="7"/>
        <v>0</v>
      </c>
    </row>
    <row r="140" spans="1:7" ht="63">
      <c r="A140" s="115">
        <v>72</v>
      </c>
      <c r="B140" s="212" t="s">
        <v>53</v>
      </c>
      <c r="C140" s="212"/>
      <c r="D140" s="25" t="s">
        <v>70</v>
      </c>
      <c r="E140" s="98">
        <v>80000</v>
      </c>
      <c r="F140" s="98">
        <v>80000</v>
      </c>
      <c r="G140" s="156">
        <f t="shared" si="7"/>
        <v>0</v>
      </c>
    </row>
    <row r="141" spans="1:7" ht="39.75" customHeight="1">
      <c r="A141" s="119"/>
      <c r="B141" s="209"/>
      <c r="C141" s="209"/>
      <c r="D141" s="100" t="s">
        <v>69</v>
      </c>
      <c r="E141" s="10">
        <f>SUM(E129:E140)</f>
        <v>12211128</v>
      </c>
      <c r="F141" s="10">
        <f>SUM(F129:F140)</f>
        <v>12061128</v>
      </c>
      <c r="G141" s="118">
        <f>SUM(G129:G140)</f>
        <v>150000</v>
      </c>
    </row>
    <row r="142" spans="1:7" ht="39.75" customHeight="1">
      <c r="A142" s="221" t="s">
        <v>68</v>
      </c>
      <c r="B142" s="222"/>
      <c r="C142" s="222"/>
      <c r="D142" s="222"/>
      <c r="E142" s="222"/>
      <c r="F142" s="222"/>
      <c r="G142" s="223"/>
    </row>
    <row r="143" spans="1:7" ht="39.75" customHeight="1">
      <c r="A143" s="110" t="s">
        <v>35</v>
      </c>
      <c r="B143" s="214" t="s">
        <v>49</v>
      </c>
      <c r="C143" s="214"/>
      <c r="D143" s="102" t="s">
        <v>33</v>
      </c>
      <c r="E143" s="100" t="s">
        <v>32</v>
      </c>
      <c r="F143" s="100" t="s">
        <v>31</v>
      </c>
      <c r="G143" s="107" t="s">
        <v>30</v>
      </c>
    </row>
    <row r="144" spans="1:7" ht="51" customHeight="1">
      <c r="A144" s="115">
        <v>73</v>
      </c>
      <c r="B144" s="212" t="s">
        <v>26</v>
      </c>
      <c r="C144" s="212"/>
      <c r="D144" s="25" t="s">
        <v>67</v>
      </c>
      <c r="E144" s="98">
        <v>195000</v>
      </c>
      <c r="F144" s="98">
        <v>195000</v>
      </c>
      <c r="G144" s="122">
        <f>E144-F144</f>
        <v>0</v>
      </c>
    </row>
    <row r="145" spans="1:7" ht="96" customHeight="1">
      <c r="A145" s="115">
        <v>74</v>
      </c>
      <c r="B145" s="187" t="s">
        <v>48</v>
      </c>
      <c r="C145" s="187"/>
      <c r="D145" s="25" t="s">
        <v>66</v>
      </c>
      <c r="E145" s="98">
        <v>3000000</v>
      </c>
      <c r="F145" s="98">
        <v>3000000</v>
      </c>
      <c r="G145" s="126" t="s">
        <v>210</v>
      </c>
    </row>
    <row r="146" spans="1:7" ht="97.5" customHeight="1">
      <c r="A146" s="115">
        <v>75</v>
      </c>
      <c r="B146" s="187"/>
      <c r="C146" s="187"/>
      <c r="D146" s="25" t="s">
        <v>65</v>
      </c>
      <c r="E146" s="98">
        <v>175000</v>
      </c>
      <c r="F146" s="98">
        <v>175000</v>
      </c>
      <c r="G146" s="126" t="s">
        <v>211</v>
      </c>
    </row>
    <row r="147" spans="1:7" ht="51" customHeight="1">
      <c r="A147" s="115">
        <v>76</v>
      </c>
      <c r="B147" s="187"/>
      <c r="C147" s="187"/>
      <c r="D147" s="25" t="s">
        <v>64</v>
      </c>
      <c r="E147" s="98">
        <v>1240000</v>
      </c>
      <c r="F147" s="98">
        <v>1240000</v>
      </c>
      <c r="G147" s="122">
        <f>E147-F147</f>
        <v>0</v>
      </c>
    </row>
    <row r="148" spans="1:7" ht="87.75" customHeight="1">
      <c r="A148" s="115">
        <v>77</v>
      </c>
      <c r="B148" s="187"/>
      <c r="C148" s="187"/>
      <c r="D148" s="25" t="s">
        <v>63</v>
      </c>
      <c r="E148" s="98">
        <v>860000</v>
      </c>
      <c r="F148" s="98">
        <v>860000</v>
      </c>
      <c r="G148" s="156">
        <f aca="true" t="shared" si="8" ref="G148:G158">E148-F148</f>
        <v>0</v>
      </c>
    </row>
    <row r="149" spans="1:7" ht="117.75" customHeight="1">
      <c r="A149" s="115">
        <v>78</v>
      </c>
      <c r="B149" s="213" t="s">
        <v>17</v>
      </c>
      <c r="C149" s="213"/>
      <c r="D149" s="25" t="s">
        <v>62</v>
      </c>
      <c r="E149" s="98">
        <v>5000000</v>
      </c>
      <c r="F149" s="98">
        <v>5000000</v>
      </c>
      <c r="G149" s="156">
        <f t="shared" si="8"/>
        <v>0</v>
      </c>
    </row>
    <row r="150" spans="1:7" ht="79.5" customHeight="1">
      <c r="A150" s="115">
        <v>79</v>
      </c>
      <c r="B150" s="213"/>
      <c r="C150" s="213"/>
      <c r="D150" s="25" t="s">
        <v>61</v>
      </c>
      <c r="E150" s="98">
        <v>5000000</v>
      </c>
      <c r="F150" s="98">
        <v>5000000</v>
      </c>
      <c r="G150" s="156">
        <f t="shared" si="8"/>
        <v>0</v>
      </c>
    </row>
    <row r="151" spans="1:7" ht="51" customHeight="1">
      <c r="A151" s="115">
        <v>80</v>
      </c>
      <c r="B151" s="213"/>
      <c r="C151" s="213"/>
      <c r="D151" s="25" t="s">
        <v>60</v>
      </c>
      <c r="E151" s="98">
        <v>800000</v>
      </c>
      <c r="F151" s="3">
        <v>794138.56</v>
      </c>
      <c r="G151" s="156">
        <f t="shared" si="8"/>
        <v>5861.439999999944</v>
      </c>
    </row>
    <row r="152" spans="1:7" ht="61.5" customHeight="1">
      <c r="A152" s="115">
        <v>81</v>
      </c>
      <c r="B152" s="213"/>
      <c r="C152" s="213"/>
      <c r="D152" s="25" t="s">
        <v>59</v>
      </c>
      <c r="E152" s="98">
        <v>280000</v>
      </c>
      <c r="F152" s="98">
        <v>280000</v>
      </c>
      <c r="G152" s="156">
        <f t="shared" si="8"/>
        <v>0</v>
      </c>
    </row>
    <row r="153" spans="1:7" ht="81" customHeight="1">
      <c r="A153" s="115">
        <v>82</v>
      </c>
      <c r="B153" s="213" t="s">
        <v>58</v>
      </c>
      <c r="C153" s="213"/>
      <c r="D153" s="25" t="s">
        <v>57</v>
      </c>
      <c r="E153" s="98">
        <v>400000</v>
      </c>
      <c r="F153" s="98">
        <v>400000</v>
      </c>
      <c r="G153" s="156">
        <f>E153-F153</f>
        <v>0</v>
      </c>
    </row>
    <row r="154" spans="1:7" ht="69.75" customHeight="1">
      <c r="A154" s="115">
        <v>83</v>
      </c>
      <c r="B154" s="213" t="s">
        <v>2</v>
      </c>
      <c r="C154" s="213"/>
      <c r="D154" s="25" t="s">
        <v>56</v>
      </c>
      <c r="E154" s="98">
        <v>950000</v>
      </c>
      <c r="F154" s="98">
        <v>950000</v>
      </c>
      <c r="G154" s="156">
        <f t="shared" si="8"/>
        <v>0</v>
      </c>
    </row>
    <row r="155" spans="1:7" ht="51" customHeight="1">
      <c r="A155" s="115">
        <v>84</v>
      </c>
      <c r="B155" s="213" t="s">
        <v>19</v>
      </c>
      <c r="C155" s="213"/>
      <c r="D155" s="25" t="s">
        <v>24</v>
      </c>
      <c r="E155" s="98">
        <v>1300000</v>
      </c>
      <c r="F155" s="98">
        <v>1300000</v>
      </c>
      <c r="G155" s="156">
        <f t="shared" si="8"/>
        <v>0</v>
      </c>
    </row>
    <row r="156" spans="1:7" ht="51" customHeight="1">
      <c r="A156" s="115">
        <v>85</v>
      </c>
      <c r="B156" s="213" t="s">
        <v>29</v>
      </c>
      <c r="C156" s="213"/>
      <c r="D156" s="25" t="s">
        <v>28</v>
      </c>
      <c r="E156" s="98">
        <v>2200000</v>
      </c>
      <c r="F156" s="3">
        <v>2200000</v>
      </c>
      <c r="G156" s="156">
        <f t="shared" si="8"/>
        <v>0</v>
      </c>
    </row>
    <row r="157" spans="1:7" ht="78" customHeight="1">
      <c r="A157" s="115">
        <v>86</v>
      </c>
      <c r="B157" s="213" t="s">
        <v>55</v>
      </c>
      <c r="C157" s="213"/>
      <c r="D157" s="25" t="s">
        <v>54</v>
      </c>
      <c r="E157" s="98">
        <v>2100000</v>
      </c>
      <c r="F157" s="98">
        <v>2100000</v>
      </c>
      <c r="G157" s="156">
        <f t="shared" si="8"/>
        <v>0</v>
      </c>
    </row>
    <row r="158" spans="1:7" ht="77.25" customHeight="1">
      <c r="A158" s="115">
        <v>87</v>
      </c>
      <c r="B158" s="213" t="s">
        <v>53</v>
      </c>
      <c r="C158" s="213"/>
      <c r="D158" s="25" t="s">
        <v>52</v>
      </c>
      <c r="E158" s="98">
        <v>800000</v>
      </c>
      <c r="F158" s="98">
        <v>800000</v>
      </c>
      <c r="G158" s="156">
        <f t="shared" si="8"/>
        <v>0</v>
      </c>
    </row>
    <row r="159" spans="1:7" ht="39.75" customHeight="1">
      <c r="A159" s="119"/>
      <c r="B159" s="209"/>
      <c r="C159" s="209"/>
      <c r="D159" s="100" t="s">
        <v>51</v>
      </c>
      <c r="E159" s="10">
        <f>SUM(E144:E158)</f>
        <v>24300000</v>
      </c>
      <c r="F159" s="10">
        <f>SUM(F144:F158)</f>
        <v>24294138.560000002</v>
      </c>
      <c r="G159" s="118">
        <f>SUM(G144:G158)</f>
        <v>5861.439999999944</v>
      </c>
    </row>
    <row r="160" spans="1:7" ht="39.75" customHeight="1">
      <c r="A160" s="221" t="s">
        <v>50</v>
      </c>
      <c r="B160" s="222"/>
      <c r="C160" s="222"/>
      <c r="D160" s="222"/>
      <c r="E160" s="222"/>
      <c r="F160" s="222"/>
      <c r="G160" s="223"/>
    </row>
    <row r="161" spans="1:7" ht="39.75" customHeight="1">
      <c r="A161" s="110" t="s">
        <v>35</v>
      </c>
      <c r="B161" s="214" t="s">
        <v>49</v>
      </c>
      <c r="C161" s="214"/>
      <c r="D161" s="102" t="s">
        <v>33</v>
      </c>
      <c r="E161" s="100" t="s">
        <v>32</v>
      </c>
      <c r="F161" s="100" t="s">
        <v>31</v>
      </c>
      <c r="G161" s="107" t="s">
        <v>30</v>
      </c>
    </row>
    <row r="162" spans="1:7" ht="51" customHeight="1">
      <c r="A162" s="115">
        <v>88</v>
      </c>
      <c r="B162" s="246" t="s">
        <v>26</v>
      </c>
      <c r="C162" s="246"/>
      <c r="D162" s="25" t="s">
        <v>25</v>
      </c>
      <c r="E162" s="3">
        <v>450000</v>
      </c>
      <c r="F162" s="3">
        <v>450000</v>
      </c>
      <c r="G162" s="125">
        <f>E162-F162</f>
        <v>0</v>
      </c>
    </row>
    <row r="163" spans="1:7" ht="51" customHeight="1">
      <c r="A163" s="115">
        <v>89</v>
      </c>
      <c r="B163" s="246" t="s">
        <v>48</v>
      </c>
      <c r="C163" s="246"/>
      <c r="D163" s="25" t="s">
        <v>47</v>
      </c>
      <c r="E163" s="98">
        <v>600000</v>
      </c>
      <c r="F163" s="98">
        <v>600000</v>
      </c>
      <c r="G163" s="125">
        <f>E163-F163</f>
        <v>0</v>
      </c>
    </row>
    <row r="164" spans="1:7" ht="165" customHeight="1">
      <c r="A164" s="115">
        <v>90</v>
      </c>
      <c r="B164" s="213" t="s">
        <v>17</v>
      </c>
      <c r="C164" s="213"/>
      <c r="D164" s="31" t="s">
        <v>46</v>
      </c>
      <c r="E164" s="98">
        <v>5100000</v>
      </c>
      <c r="F164" s="98">
        <v>5100000</v>
      </c>
      <c r="G164" s="125">
        <f>E164-F164</f>
        <v>0</v>
      </c>
    </row>
    <row r="165" spans="1:7" ht="84.75" customHeight="1">
      <c r="A165" s="115">
        <v>91</v>
      </c>
      <c r="B165" s="213"/>
      <c r="C165" s="213"/>
      <c r="D165" s="25" t="s">
        <v>45</v>
      </c>
      <c r="E165" s="98">
        <v>536000</v>
      </c>
      <c r="F165" s="98">
        <v>536000</v>
      </c>
      <c r="G165" s="125">
        <f>E165-F165</f>
        <v>0</v>
      </c>
    </row>
    <row r="166" spans="1:7" ht="156.75" customHeight="1">
      <c r="A166" s="115">
        <v>92</v>
      </c>
      <c r="B166" s="213"/>
      <c r="C166" s="213"/>
      <c r="D166" s="25" t="s">
        <v>44</v>
      </c>
      <c r="E166" s="98">
        <v>5000000</v>
      </c>
      <c r="F166" s="3">
        <v>4999897.1</v>
      </c>
      <c r="G166" s="125">
        <f>E166-F166</f>
        <v>102.90000000037253</v>
      </c>
    </row>
    <row r="167" spans="1:7" ht="51" customHeight="1">
      <c r="A167" s="115">
        <v>93</v>
      </c>
      <c r="B167" s="213"/>
      <c r="C167" s="213"/>
      <c r="D167" s="25" t="s">
        <v>43</v>
      </c>
      <c r="E167" s="155">
        <v>1160000</v>
      </c>
      <c r="F167" s="3">
        <f>E167-G167</f>
        <v>1116219.87</v>
      </c>
      <c r="G167" s="125">
        <v>43780.13</v>
      </c>
    </row>
    <row r="168" spans="1:7" ht="51" customHeight="1">
      <c r="A168" s="115">
        <v>94</v>
      </c>
      <c r="B168" s="213" t="s">
        <v>19</v>
      </c>
      <c r="C168" s="213"/>
      <c r="D168" s="25" t="s">
        <v>42</v>
      </c>
      <c r="E168" s="98">
        <v>200000</v>
      </c>
      <c r="F168" s="98">
        <v>200000</v>
      </c>
      <c r="G168" s="122">
        <f>E168-F168</f>
        <v>0</v>
      </c>
    </row>
    <row r="169" spans="1:15" ht="51" customHeight="1">
      <c r="A169" s="115">
        <v>95</v>
      </c>
      <c r="B169" s="213"/>
      <c r="C169" s="213"/>
      <c r="D169" s="25" t="s">
        <v>41</v>
      </c>
      <c r="E169" s="98">
        <v>140000</v>
      </c>
      <c r="F169" s="98">
        <v>140000</v>
      </c>
      <c r="G169" s="156">
        <f>E169-F169</f>
        <v>0</v>
      </c>
      <c r="O169" s="17">
        <f>F172+F171+F159+F141+F126+F108+F95+F80+F58+F51</f>
        <v>85172859.53</v>
      </c>
    </row>
    <row r="170" spans="1:7" ht="51.75" customHeight="1">
      <c r="A170" s="115">
        <v>96</v>
      </c>
      <c r="B170" s="212" t="s">
        <v>40</v>
      </c>
      <c r="C170" s="212"/>
      <c r="D170" s="25" t="s">
        <v>39</v>
      </c>
      <c r="E170" s="98">
        <v>300000</v>
      </c>
      <c r="F170" s="98">
        <v>300000</v>
      </c>
      <c r="G170" s="156">
        <f>E170-F170</f>
        <v>0</v>
      </c>
    </row>
    <row r="171" spans="1:7" ht="39.75" customHeight="1">
      <c r="A171" s="119"/>
      <c r="B171" s="209"/>
      <c r="C171" s="209"/>
      <c r="D171" s="100" t="s">
        <v>38</v>
      </c>
      <c r="E171" s="10">
        <f>SUM(E162:E170)</f>
        <v>13486000</v>
      </c>
      <c r="F171" s="10">
        <f>SUM(F162:F170)</f>
        <v>13442116.969999999</v>
      </c>
      <c r="G171" s="118">
        <f>SUM(G162:G170)</f>
        <v>43883.03000000037</v>
      </c>
    </row>
    <row r="172" spans="1:7" ht="31.5" customHeight="1">
      <c r="A172" s="264"/>
      <c r="B172" s="265"/>
      <c r="C172" s="265"/>
      <c r="D172" s="72" t="s">
        <v>37</v>
      </c>
      <c r="E172" s="80">
        <v>1904.06</v>
      </c>
      <c r="F172" s="80">
        <v>476</v>
      </c>
      <c r="G172" s="127">
        <v>1428.06</v>
      </c>
    </row>
    <row r="173" spans="1:13" ht="39.75" customHeight="1">
      <c r="A173" s="266" t="s">
        <v>36</v>
      </c>
      <c r="B173" s="209"/>
      <c r="C173" s="209"/>
      <c r="D173" s="209"/>
      <c r="E173" s="10">
        <f>E51+E58+E80+E95+E108+E126+E141+E159+E171+E172</f>
        <v>85404032.06</v>
      </c>
      <c r="F173" s="10">
        <f>F51+F58+F80+F95+F108+F126+F141+F159+F171+F172</f>
        <v>85172859.53</v>
      </c>
      <c r="G173" s="10">
        <f>G51+G58+G80+G95+G108+G126+G141+G159+G171+G172</f>
        <v>231172.53000000032</v>
      </c>
      <c r="M173" s="17"/>
    </row>
    <row r="174" spans="1:7" ht="39.75" customHeight="1">
      <c r="A174" s="183" t="s">
        <v>250</v>
      </c>
      <c r="B174" s="184"/>
      <c r="C174" s="184"/>
      <c r="D174" s="184"/>
      <c r="E174" s="184"/>
      <c r="F174" s="184"/>
      <c r="G174" s="185"/>
    </row>
    <row r="175" spans="1:7" ht="39.75" customHeight="1">
      <c r="A175" s="128" t="s">
        <v>35</v>
      </c>
      <c r="B175" s="247" t="s">
        <v>34</v>
      </c>
      <c r="C175" s="247"/>
      <c r="D175" s="81" t="s">
        <v>33</v>
      </c>
      <c r="E175" s="99" t="s">
        <v>32</v>
      </c>
      <c r="F175" s="99" t="s">
        <v>31</v>
      </c>
      <c r="G175" s="129" t="s">
        <v>30</v>
      </c>
    </row>
    <row r="176" spans="1:7" ht="45" customHeight="1">
      <c r="A176" s="130">
        <v>1</v>
      </c>
      <c r="B176" s="187" t="s">
        <v>29</v>
      </c>
      <c r="C176" s="187"/>
      <c r="D176" s="9" t="s">
        <v>28</v>
      </c>
      <c r="E176" s="5">
        <v>900000</v>
      </c>
      <c r="F176" s="5">
        <v>741113.43</v>
      </c>
      <c r="G176" s="131">
        <f aca="true" t="shared" si="9" ref="G176:G197">E176-F176</f>
        <v>158886.56999999995</v>
      </c>
    </row>
    <row r="177" spans="1:7" ht="57.75" customHeight="1">
      <c r="A177" s="130">
        <v>2</v>
      </c>
      <c r="B177" s="187" t="s">
        <v>17</v>
      </c>
      <c r="C177" s="187"/>
      <c r="D177" s="9" t="s">
        <v>27</v>
      </c>
      <c r="E177" s="5">
        <v>1265000</v>
      </c>
      <c r="F177" s="5">
        <v>1264029.28</v>
      </c>
      <c r="G177" s="131">
        <f t="shared" si="9"/>
        <v>970.7199999999721</v>
      </c>
    </row>
    <row r="178" spans="1:7" ht="64.5" customHeight="1">
      <c r="A178" s="130">
        <v>3</v>
      </c>
      <c r="B178" s="187" t="s">
        <v>246</v>
      </c>
      <c r="C178" s="187"/>
      <c r="D178" s="9" t="s">
        <v>25</v>
      </c>
      <c r="E178" s="5">
        <v>81000</v>
      </c>
      <c r="F178" s="5">
        <v>7391.89</v>
      </c>
      <c r="G178" s="131">
        <f t="shared" si="9"/>
        <v>73608.11</v>
      </c>
    </row>
    <row r="179" spans="1:7" ht="56.25" customHeight="1">
      <c r="A179" s="130">
        <v>4</v>
      </c>
      <c r="B179" s="187" t="s">
        <v>19</v>
      </c>
      <c r="C179" s="187"/>
      <c r="D179" s="8" t="s">
        <v>24</v>
      </c>
      <c r="E179" s="5">
        <v>554000</v>
      </c>
      <c r="F179" s="5">
        <v>554000</v>
      </c>
      <c r="G179" s="131">
        <f t="shared" si="9"/>
        <v>0</v>
      </c>
    </row>
    <row r="180" spans="1:7" ht="70.5" customHeight="1">
      <c r="A180" s="130">
        <v>5</v>
      </c>
      <c r="B180" s="212" t="s">
        <v>17</v>
      </c>
      <c r="C180" s="212"/>
      <c r="D180" s="4" t="s">
        <v>23</v>
      </c>
      <c r="E180" s="98">
        <v>209183.236</v>
      </c>
      <c r="F180" s="5">
        <v>209183.24</v>
      </c>
      <c r="G180" s="131">
        <f t="shared" si="9"/>
        <v>-0.003999999986262992</v>
      </c>
    </row>
    <row r="181" spans="1:7" ht="75.75" customHeight="1">
      <c r="A181" s="130">
        <v>6</v>
      </c>
      <c r="B181" s="187" t="s">
        <v>4</v>
      </c>
      <c r="C181" s="187"/>
      <c r="D181" s="6" t="s">
        <v>22</v>
      </c>
      <c r="E181" s="5">
        <v>3360852.91</v>
      </c>
      <c r="F181" s="5">
        <v>3360852.91</v>
      </c>
      <c r="G181" s="131">
        <f t="shared" si="9"/>
        <v>0</v>
      </c>
    </row>
    <row r="182" spans="1:7" ht="51" customHeight="1">
      <c r="A182" s="130">
        <v>7</v>
      </c>
      <c r="B182" s="212" t="s">
        <v>19</v>
      </c>
      <c r="C182" s="212"/>
      <c r="D182" s="4" t="s">
        <v>21</v>
      </c>
      <c r="E182" s="5">
        <v>178174.5</v>
      </c>
      <c r="F182" s="5">
        <v>178174.5</v>
      </c>
      <c r="G182" s="131">
        <f t="shared" si="9"/>
        <v>0</v>
      </c>
    </row>
    <row r="183" spans="1:7" ht="51" customHeight="1">
      <c r="A183" s="130">
        <v>8</v>
      </c>
      <c r="B183" s="212" t="s">
        <v>19</v>
      </c>
      <c r="C183" s="212"/>
      <c r="D183" s="4" t="s">
        <v>21</v>
      </c>
      <c r="E183" s="98">
        <v>280000</v>
      </c>
      <c r="F183" s="5">
        <v>280000</v>
      </c>
      <c r="G183" s="131">
        <f t="shared" si="9"/>
        <v>0</v>
      </c>
    </row>
    <row r="184" spans="1:7" ht="60" customHeight="1">
      <c r="A184" s="130">
        <v>9</v>
      </c>
      <c r="B184" s="212" t="s">
        <v>19</v>
      </c>
      <c r="C184" s="212"/>
      <c r="D184" s="4" t="s">
        <v>20</v>
      </c>
      <c r="E184" s="5">
        <v>521825.5</v>
      </c>
      <c r="F184" s="5">
        <v>521825.5</v>
      </c>
      <c r="G184" s="131">
        <f t="shared" si="9"/>
        <v>0</v>
      </c>
    </row>
    <row r="185" spans="1:7" ht="78.75" customHeight="1">
      <c r="A185" s="130">
        <v>10</v>
      </c>
      <c r="B185" s="212" t="s">
        <v>19</v>
      </c>
      <c r="C185" s="212"/>
      <c r="D185" s="4" t="s">
        <v>18</v>
      </c>
      <c r="E185" s="98">
        <v>126333.49</v>
      </c>
      <c r="F185" s="7">
        <v>117705</v>
      </c>
      <c r="G185" s="131">
        <f t="shared" si="9"/>
        <v>8628.490000000005</v>
      </c>
    </row>
    <row r="186" spans="1:7" ht="75.75" customHeight="1">
      <c r="A186" s="130">
        <v>11</v>
      </c>
      <c r="B186" s="212" t="s">
        <v>17</v>
      </c>
      <c r="C186" s="212"/>
      <c r="D186" s="4" t="s">
        <v>16</v>
      </c>
      <c r="E186" s="5">
        <v>3120000</v>
      </c>
      <c r="F186" s="5">
        <v>3120000</v>
      </c>
      <c r="G186" s="131">
        <f t="shared" si="9"/>
        <v>0</v>
      </c>
    </row>
    <row r="187" spans="1:7" ht="51" customHeight="1">
      <c r="A187" s="130">
        <v>12</v>
      </c>
      <c r="B187" s="212" t="s">
        <v>15</v>
      </c>
      <c r="C187" s="212"/>
      <c r="D187" s="6" t="s">
        <v>14</v>
      </c>
      <c r="E187" s="5">
        <v>840000</v>
      </c>
      <c r="F187" s="16">
        <v>725697.1</v>
      </c>
      <c r="G187" s="131">
        <f t="shared" si="9"/>
        <v>114302.90000000002</v>
      </c>
    </row>
    <row r="188" spans="1:7" ht="54" customHeight="1">
      <c r="A188" s="130">
        <v>13</v>
      </c>
      <c r="B188" s="187" t="s">
        <v>13</v>
      </c>
      <c r="C188" s="187"/>
      <c r="D188" s="6" t="s">
        <v>12</v>
      </c>
      <c r="E188" s="5">
        <v>1700000</v>
      </c>
      <c r="F188" s="5">
        <v>1700000</v>
      </c>
      <c r="G188" s="131">
        <f t="shared" si="9"/>
        <v>0</v>
      </c>
    </row>
    <row r="189" spans="1:7" ht="37.5" customHeight="1">
      <c r="A189" s="130">
        <v>14</v>
      </c>
      <c r="B189" s="187" t="s">
        <v>10</v>
      </c>
      <c r="C189" s="187"/>
      <c r="D189" s="6" t="s">
        <v>11</v>
      </c>
      <c r="E189" s="5">
        <v>190000</v>
      </c>
      <c r="F189" s="5">
        <v>190000</v>
      </c>
      <c r="G189" s="131">
        <f t="shared" si="9"/>
        <v>0</v>
      </c>
    </row>
    <row r="190" spans="1:7" ht="37.5" customHeight="1">
      <c r="A190" s="130">
        <v>15</v>
      </c>
      <c r="B190" s="187" t="s">
        <v>10</v>
      </c>
      <c r="C190" s="187"/>
      <c r="D190" s="6" t="s">
        <v>9</v>
      </c>
      <c r="E190" s="5">
        <v>143166.9</v>
      </c>
      <c r="F190" s="5">
        <v>143166.9</v>
      </c>
      <c r="G190" s="131">
        <f t="shared" si="9"/>
        <v>0</v>
      </c>
    </row>
    <row r="191" spans="1:7" ht="65.25" customHeight="1">
      <c r="A191" s="130">
        <v>16</v>
      </c>
      <c r="B191" s="187" t="s">
        <v>8</v>
      </c>
      <c r="C191" s="187"/>
      <c r="D191" s="6" t="s">
        <v>7</v>
      </c>
      <c r="E191" s="5">
        <v>240000</v>
      </c>
      <c r="F191" s="5">
        <v>240000</v>
      </c>
      <c r="G191" s="131">
        <f t="shared" si="9"/>
        <v>0</v>
      </c>
    </row>
    <row r="192" spans="1:7" ht="65.25" customHeight="1">
      <c r="A192" s="130">
        <v>17</v>
      </c>
      <c r="B192" s="187" t="s">
        <v>8</v>
      </c>
      <c r="C192" s="187"/>
      <c r="D192" s="20" t="s">
        <v>7</v>
      </c>
      <c r="E192" s="98">
        <v>260000</v>
      </c>
      <c r="F192" s="5">
        <v>260000</v>
      </c>
      <c r="G192" s="131">
        <f t="shared" si="9"/>
        <v>0</v>
      </c>
    </row>
    <row r="193" spans="1:7" ht="59.25" customHeight="1">
      <c r="A193" s="130">
        <v>18</v>
      </c>
      <c r="B193" s="187" t="s">
        <v>6</v>
      </c>
      <c r="C193" s="187"/>
      <c r="D193" s="6" t="s">
        <v>5</v>
      </c>
      <c r="E193" s="5">
        <v>555978.71</v>
      </c>
      <c r="F193" s="5">
        <v>555978.71</v>
      </c>
      <c r="G193" s="131">
        <f t="shared" si="9"/>
        <v>0</v>
      </c>
    </row>
    <row r="194" spans="1:7" ht="59.25" customHeight="1">
      <c r="A194" s="130">
        <v>19</v>
      </c>
      <c r="B194" s="187" t="s">
        <v>4</v>
      </c>
      <c r="C194" s="187"/>
      <c r="D194" s="20" t="s">
        <v>3</v>
      </c>
      <c r="E194" s="98">
        <v>457823.07</v>
      </c>
      <c r="F194" s="5">
        <v>446206.66</v>
      </c>
      <c r="G194" s="131">
        <f t="shared" si="9"/>
        <v>11616.410000000033</v>
      </c>
    </row>
    <row r="195" spans="1:7" ht="59.25" customHeight="1">
      <c r="A195" s="132">
        <v>20</v>
      </c>
      <c r="B195" s="188" t="s">
        <v>2</v>
      </c>
      <c r="C195" s="188"/>
      <c r="D195" s="4" t="s">
        <v>1</v>
      </c>
      <c r="E195" s="3">
        <v>1779424.55</v>
      </c>
      <c r="F195" s="3">
        <v>1779419.87</v>
      </c>
      <c r="G195" s="131">
        <f t="shared" si="9"/>
        <v>4.679999999934807</v>
      </c>
    </row>
    <row r="196" spans="1:7" ht="59.25" customHeight="1">
      <c r="A196" s="132">
        <v>21</v>
      </c>
      <c r="B196" s="188" t="s">
        <v>276</v>
      </c>
      <c r="C196" s="188"/>
      <c r="D196" s="4" t="s">
        <v>277</v>
      </c>
      <c r="E196" s="3">
        <v>500000</v>
      </c>
      <c r="F196" s="3">
        <v>499999</v>
      </c>
      <c r="G196" s="131">
        <f t="shared" si="9"/>
        <v>1</v>
      </c>
    </row>
    <row r="197" spans="1:7" ht="59.25" customHeight="1">
      <c r="A197" s="132">
        <v>22</v>
      </c>
      <c r="B197" s="188" t="s">
        <v>276</v>
      </c>
      <c r="C197" s="188"/>
      <c r="D197" s="4" t="s">
        <v>278</v>
      </c>
      <c r="E197" s="3">
        <v>231913.24</v>
      </c>
      <c r="F197" s="3">
        <v>231354.85</v>
      </c>
      <c r="G197" s="131">
        <f t="shared" si="9"/>
        <v>558.3899999999849</v>
      </c>
    </row>
    <row r="198" spans="1:7" ht="39.75" customHeight="1">
      <c r="A198" s="249" t="s">
        <v>0</v>
      </c>
      <c r="B198" s="247"/>
      <c r="C198" s="247"/>
      <c r="D198" s="247"/>
      <c r="E198" s="82">
        <f>SUM(E176:E197)</f>
        <v>17494676.106</v>
      </c>
      <c r="F198" s="82">
        <f>SUM(F176:F197)</f>
        <v>17126098.840000004</v>
      </c>
      <c r="G198" s="133">
        <f>SUM(G176:G197)</f>
        <v>368577.26599999995</v>
      </c>
    </row>
    <row r="199" spans="1:7" ht="39.75" customHeight="1">
      <c r="A199" s="183" t="s">
        <v>251</v>
      </c>
      <c r="B199" s="184"/>
      <c r="C199" s="184"/>
      <c r="D199" s="184"/>
      <c r="E199" s="184"/>
      <c r="F199" s="184"/>
      <c r="G199" s="185"/>
    </row>
    <row r="200" spans="1:7" ht="39.75" customHeight="1">
      <c r="A200" s="128" t="s">
        <v>35</v>
      </c>
      <c r="B200" s="247" t="s">
        <v>34</v>
      </c>
      <c r="C200" s="247"/>
      <c r="D200" s="81" t="s">
        <v>33</v>
      </c>
      <c r="E200" s="99" t="s">
        <v>32</v>
      </c>
      <c r="F200" s="99" t="s">
        <v>31</v>
      </c>
      <c r="G200" s="129" t="s">
        <v>30</v>
      </c>
    </row>
    <row r="201" spans="1:7" ht="47.25" customHeight="1">
      <c r="A201" s="130">
        <v>1</v>
      </c>
      <c r="B201" s="187" t="s">
        <v>58</v>
      </c>
      <c r="C201" s="187"/>
      <c r="D201" s="26" t="s">
        <v>180</v>
      </c>
      <c r="E201" s="5">
        <v>371569.57</v>
      </c>
      <c r="F201" s="5">
        <v>370535.34</v>
      </c>
      <c r="G201" s="131">
        <f>E201-F201</f>
        <v>1034.2299999999814</v>
      </c>
    </row>
    <row r="202" spans="1:7" ht="58.5" customHeight="1">
      <c r="A202" s="130">
        <v>2</v>
      </c>
      <c r="B202" s="187" t="s">
        <v>17</v>
      </c>
      <c r="C202" s="187"/>
      <c r="D202" s="40" t="s">
        <v>181</v>
      </c>
      <c r="E202" s="5">
        <v>1121000</v>
      </c>
      <c r="F202" s="5">
        <v>1120726.84</v>
      </c>
      <c r="G202" s="131">
        <f aca="true" t="shared" si="10" ref="G202:G219">E202-F202</f>
        <v>273.1599999999162</v>
      </c>
    </row>
    <row r="203" spans="1:13" ht="79.5" customHeight="1">
      <c r="A203" s="130">
        <v>3</v>
      </c>
      <c r="B203" s="187" t="s">
        <v>10</v>
      </c>
      <c r="C203" s="187"/>
      <c r="D203" s="27" t="s">
        <v>182</v>
      </c>
      <c r="E203" s="19">
        <v>454005</v>
      </c>
      <c r="F203" s="5">
        <v>405000</v>
      </c>
      <c r="G203" s="131">
        <f t="shared" si="10"/>
        <v>49005</v>
      </c>
      <c r="M203" s="17"/>
    </row>
    <row r="204" spans="1:7" ht="55.5" customHeight="1">
      <c r="A204" s="130">
        <v>4</v>
      </c>
      <c r="B204" s="187" t="s">
        <v>15</v>
      </c>
      <c r="C204" s="187"/>
      <c r="D204" s="27" t="s">
        <v>184</v>
      </c>
      <c r="E204" s="19">
        <v>658248.87</v>
      </c>
      <c r="F204" s="5">
        <v>556016</v>
      </c>
      <c r="G204" s="131">
        <f t="shared" si="10"/>
        <v>102232.87</v>
      </c>
    </row>
    <row r="205" spans="1:7" ht="119.25" customHeight="1">
      <c r="A205" s="130">
        <v>5</v>
      </c>
      <c r="B205" s="187" t="s">
        <v>17</v>
      </c>
      <c r="C205" s="187"/>
      <c r="D205" s="41" t="s">
        <v>185</v>
      </c>
      <c r="E205" s="19">
        <v>2850000</v>
      </c>
      <c r="F205" s="5">
        <v>2850000</v>
      </c>
      <c r="G205" s="131">
        <f t="shared" si="10"/>
        <v>0</v>
      </c>
    </row>
    <row r="206" spans="1:7" ht="57" customHeight="1">
      <c r="A206" s="130">
        <v>6</v>
      </c>
      <c r="B206" s="187" t="s">
        <v>58</v>
      </c>
      <c r="C206" s="187"/>
      <c r="D206" s="24" t="s">
        <v>186</v>
      </c>
      <c r="E206" s="19">
        <v>2021555.07</v>
      </c>
      <c r="F206" s="5">
        <v>1924759.34</v>
      </c>
      <c r="G206" s="131">
        <f t="shared" si="10"/>
        <v>96795.72999999998</v>
      </c>
    </row>
    <row r="207" spans="1:7" ht="51" customHeight="1">
      <c r="A207" s="130">
        <v>7</v>
      </c>
      <c r="B207" s="187" t="s">
        <v>48</v>
      </c>
      <c r="C207" s="187"/>
      <c r="D207" s="6" t="s">
        <v>187</v>
      </c>
      <c r="E207" s="19">
        <v>1705585.13</v>
      </c>
      <c r="F207" s="5">
        <v>1705585.13</v>
      </c>
      <c r="G207" s="131">
        <f t="shared" si="10"/>
        <v>0</v>
      </c>
    </row>
    <row r="208" spans="1:7" ht="62.25" customHeight="1">
      <c r="A208" s="130">
        <v>8</v>
      </c>
      <c r="B208" s="187" t="s">
        <v>8</v>
      </c>
      <c r="C208" s="187"/>
      <c r="D208" s="6" t="s">
        <v>188</v>
      </c>
      <c r="E208" s="19">
        <v>1000000</v>
      </c>
      <c r="F208" s="5">
        <v>1000000</v>
      </c>
      <c r="G208" s="131">
        <f t="shared" si="10"/>
        <v>0</v>
      </c>
    </row>
    <row r="209" spans="1:7" ht="65.25" customHeight="1">
      <c r="A209" s="130">
        <v>9</v>
      </c>
      <c r="B209" s="187" t="s">
        <v>17</v>
      </c>
      <c r="C209" s="187"/>
      <c r="D209" s="6" t="s">
        <v>189</v>
      </c>
      <c r="E209" s="19">
        <v>1563646.36</v>
      </c>
      <c r="F209" s="5">
        <v>1484460.48</v>
      </c>
      <c r="G209" s="131">
        <f t="shared" si="10"/>
        <v>79185.88000000012</v>
      </c>
    </row>
    <row r="210" spans="1:7" ht="53.25" customHeight="1">
      <c r="A210" s="130">
        <v>10</v>
      </c>
      <c r="B210" s="187" t="s">
        <v>17</v>
      </c>
      <c r="C210" s="187"/>
      <c r="D210" s="6" t="s">
        <v>190</v>
      </c>
      <c r="E210" s="19">
        <v>3999999.7</v>
      </c>
      <c r="F210" s="5">
        <v>3999999.7</v>
      </c>
      <c r="G210" s="131">
        <f t="shared" si="10"/>
        <v>0</v>
      </c>
    </row>
    <row r="211" spans="1:7" ht="92.25" customHeight="1">
      <c r="A211" s="130">
        <v>11</v>
      </c>
      <c r="B211" s="187" t="s">
        <v>4</v>
      </c>
      <c r="C211" s="187"/>
      <c r="D211" s="6" t="s">
        <v>191</v>
      </c>
      <c r="E211" s="19">
        <v>2613700</v>
      </c>
      <c r="F211" s="5">
        <v>2591035.88</v>
      </c>
      <c r="G211" s="131">
        <f t="shared" si="10"/>
        <v>22664.12000000011</v>
      </c>
    </row>
    <row r="212" spans="1:7" ht="75" customHeight="1">
      <c r="A212" s="130">
        <v>12</v>
      </c>
      <c r="B212" s="187" t="s">
        <v>19</v>
      </c>
      <c r="C212" s="187"/>
      <c r="D212" s="32" t="s">
        <v>192</v>
      </c>
      <c r="E212" s="19">
        <v>502790.92</v>
      </c>
      <c r="F212" s="5">
        <v>502790.92</v>
      </c>
      <c r="G212" s="131">
        <f t="shared" si="10"/>
        <v>0</v>
      </c>
    </row>
    <row r="213" spans="1:7" ht="90" customHeight="1">
      <c r="A213" s="130">
        <v>13</v>
      </c>
      <c r="B213" s="187" t="s">
        <v>19</v>
      </c>
      <c r="C213" s="187"/>
      <c r="D213" s="32" t="s">
        <v>193</v>
      </c>
      <c r="E213" s="19">
        <v>211304.02</v>
      </c>
      <c r="F213" s="5">
        <v>81019.14</v>
      </c>
      <c r="G213" s="131">
        <f t="shared" si="10"/>
        <v>130284.87999999999</v>
      </c>
    </row>
    <row r="214" spans="1:7" ht="72" customHeight="1">
      <c r="A214" s="130">
        <v>14</v>
      </c>
      <c r="B214" s="187" t="s">
        <v>19</v>
      </c>
      <c r="C214" s="187"/>
      <c r="D214" s="32" t="s">
        <v>194</v>
      </c>
      <c r="E214" s="19">
        <v>105652.32</v>
      </c>
      <c r="F214" s="5">
        <v>93044.2</v>
      </c>
      <c r="G214" s="131">
        <f t="shared" si="10"/>
        <v>12608.12000000001</v>
      </c>
    </row>
    <row r="215" spans="1:7" ht="51" customHeight="1">
      <c r="A215" s="130">
        <v>15</v>
      </c>
      <c r="B215" s="187" t="s">
        <v>17</v>
      </c>
      <c r="C215" s="187"/>
      <c r="D215" s="32" t="s">
        <v>195</v>
      </c>
      <c r="E215" s="19">
        <v>3391664.79</v>
      </c>
      <c r="F215" s="5">
        <v>1883367.54</v>
      </c>
      <c r="G215" s="131">
        <f t="shared" si="10"/>
        <v>1508297.25</v>
      </c>
    </row>
    <row r="216" spans="1:7" ht="72" customHeight="1">
      <c r="A216" s="130">
        <v>16</v>
      </c>
      <c r="B216" s="187" t="s">
        <v>2</v>
      </c>
      <c r="C216" s="187"/>
      <c r="D216" s="6" t="s">
        <v>196</v>
      </c>
      <c r="E216" s="19">
        <v>1134647.78</v>
      </c>
      <c r="F216" s="5">
        <v>1134647.78</v>
      </c>
      <c r="G216" s="131">
        <f t="shared" si="10"/>
        <v>0</v>
      </c>
    </row>
    <row r="217" spans="1:7" ht="79.5" customHeight="1">
      <c r="A217" s="130">
        <v>17</v>
      </c>
      <c r="B217" s="187" t="s">
        <v>276</v>
      </c>
      <c r="C217" s="187"/>
      <c r="D217" s="83" t="s">
        <v>279</v>
      </c>
      <c r="E217" s="19">
        <v>386581</v>
      </c>
      <c r="F217" s="5">
        <v>386581</v>
      </c>
      <c r="G217" s="131">
        <f t="shared" si="10"/>
        <v>0</v>
      </c>
    </row>
    <row r="218" spans="1:7" ht="72" customHeight="1">
      <c r="A218" s="130">
        <v>18</v>
      </c>
      <c r="B218" s="187" t="s">
        <v>276</v>
      </c>
      <c r="C218" s="187"/>
      <c r="D218" s="6" t="s">
        <v>280</v>
      </c>
      <c r="E218" s="19">
        <v>13419</v>
      </c>
      <c r="F218" s="5">
        <v>13419</v>
      </c>
      <c r="G218" s="131">
        <f t="shared" si="10"/>
        <v>0</v>
      </c>
    </row>
    <row r="219" spans="1:7" ht="55.5" customHeight="1">
      <c r="A219" s="130">
        <v>19</v>
      </c>
      <c r="B219" s="187" t="s">
        <v>276</v>
      </c>
      <c r="C219" s="187"/>
      <c r="D219" s="6" t="s">
        <v>277</v>
      </c>
      <c r="E219" s="19">
        <v>3280759</v>
      </c>
      <c r="F219" s="5">
        <v>3280703.41</v>
      </c>
      <c r="G219" s="131">
        <f t="shared" si="10"/>
        <v>55.58999999985099</v>
      </c>
    </row>
    <row r="220" spans="1:7" ht="39.75" customHeight="1">
      <c r="A220" s="249" t="s">
        <v>198</v>
      </c>
      <c r="B220" s="247"/>
      <c r="C220" s="247"/>
      <c r="D220" s="247"/>
      <c r="E220" s="82">
        <f>SUM(E201:E219)</f>
        <v>27386128.53</v>
      </c>
      <c r="F220" s="82">
        <f>SUM(F201:F219)</f>
        <v>25383691.7</v>
      </c>
      <c r="G220" s="133">
        <f>E220-F220</f>
        <v>2002436.830000002</v>
      </c>
    </row>
    <row r="221" spans="1:7" ht="39.75" customHeight="1">
      <c r="A221" s="183" t="s">
        <v>252</v>
      </c>
      <c r="B221" s="184"/>
      <c r="C221" s="184"/>
      <c r="D221" s="184"/>
      <c r="E221" s="184"/>
      <c r="F221" s="184"/>
      <c r="G221" s="185"/>
    </row>
    <row r="222" spans="1:7" ht="39.75" customHeight="1">
      <c r="A222" s="128" t="s">
        <v>35</v>
      </c>
      <c r="B222" s="247" t="s">
        <v>34</v>
      </c>
      <c r="C222" s="247"/>
      <c r="D222" s="81" t="s">
        <v>33</v>
      </c>
      <c r="E222" s="99" t="s">
        <v>32</v>
      </c>
      <c r="F222" s="99" t="s">
        <v>31</v>
      </c>
      <c r="G222" s="129" t="s">
        <v>30</v>
      </c>
    </row>
    <row r="223" spans="1:7" ht="57.75" customHeight="1">
      <c r="A223" s="130">
        <v>1</v>
      </c>
      <c r="B223" s="187" t="s">
        <v>199</v>
      </c>
      <c r="C223" s="187"/>
      <c r="D223" s="9" t="s">
        <v>200</v>
      </c>
      <c r="E223" s="5">
        <v>176988.53</v>
      </c>
      <c r="F223" s="5">
        <v>162250</v>
      </c>
      <c r="G223" s="131">
        <f aca="true" t="shared" si="11" ref="G223:G237">E223-F223</f>
        <v>14738.529999999999</v>
      </c>
    </row>
    <row r="224" spans="1:7" ht="47.25">
      <c r="A224" s="130">
        <v>2</v>
      </c>
      <c r="B224" s="187" t="s">
        <v>10</v>
      </c>
      <c r="C224" s="187"/>
      <c r="D224" s="9" t="s">
        <v>201</v>
      </c>
      <c r="E224" s="5">
        <v>2000000</v>
      </c>
      <c r="F224" s="5">
        <v>2000000</v>
      </c>
      <c r="G224" s="131">
        <f t="shared" si="11"/>
        <v>0</v>
      </c>
    </row>
    <row r="225" spans="1:7" ht="47.25">
      <c r="A225" s="130">
        <v>3</v>
      </c>
      <c r="B225" s="187" t="s">
        <v>19</v>
      </c>
      <c r="C225" s="187"/>
      <c r="D225" s="6" t="s">
        <v>202</v>
      </c>
      <c r="E225" s="19">
        <v>332167.5</v>
      </c>
      <c r="F225" s="5">
        <v>332167.5</v>
      </c>
      <c r="G225" s="131">
        <f t="shared" si="11"/>
        <v>0</v>
      </c>
    </row>
    <row r="226" spans="1:7" ht="47.25">
      <c r="A226" s="130">
        <v>4</v>
      </c>
      <c r="B226" s="187" t="s">
        <v>17</v>
      </c>
      <c r="C226" s="187"/>
      <c r="D226" s="6" t="s">
        <v>203</v>
      </c>
      <c r="E226" s="19">
        <v>187015.85</v>
      </c>
      <c r="F226" s="5">
        <v>187015.85</v>
      </c>
      <c r="G226" s="131">
        <f t="shared" si="11"/>
        <v>0</v>
      </c>
    </row>
    <row r="227" spans="1:7" ht="47.25">
      <c r="A227" s="130">
        <v>5</v>
      </c>
      <c r="B227" s="187" t="s">
        <v>17</v>
      </c>
      <c r="C227" s="187"/>
      <c r="D227" s="42" t="s">
        <v>204</v>
      </c>
      <c r="E227" s="19">
        <v>350245.95</v>
      </c>
      <c r="F227" s="5">
        <v>350245.95</v>
      </c>
      <c r="G227" s="131">
        <f t="shared" si="11"/>
        <v>0</v>
      </c>
    </row>
    <row r="228" spans="1:7" ht="47.25">
      <c r="A228" s="130">
        <v>6</v>
      </c>
      <c r="B228" s="187" t="s">
        <v>216</v>
      </c>
      <c r="C228" s="187"/>
      <c r="D228" s="6" t="s">
        <v>207</v>
      </c>
      <c r="E228" s="19">
        <v>1587892.51</v>
      </c>
      <c r="F228" s="5">
        <v>1587892.51</v>
      </c>
      <c r="G228" s="131">
        <f t="shared" si="11"/>
        <v>0</v>
      </c>
    </row>
    <row r="229" spans="1:7" ht="47.25">
      <c r="A229" s="130">
        <v>7</v>
      </c>
      <c r="B229" s="187" t="s">
        <v>4</v>
      </c>
      <c r="C229" s="187"/>
      <c r="D229" s="6" t="s">
        <v>212</v>
      </c>
      <c r="E229" s="19">
        <v>427500</v>
      </c>
      <c r="F229" s="5">
        <v>427500</v>
      </c>
      <c r="G229" s="131">
        <f t="shared" si="11"/>
        <v>0</v>
      </c>
    </row>
    <row r="230" spans="1:7" ht="108.75" customHeight="1">
      <c r="A230" s="130">
        <v>8</v>
      </c>
      <c r="B230" s="187" t="s">
        <v>10</v>
      </c>
      <c r="C230" s="187"/>
      <c r="D230" s="6" t="s">
        <v>213</v>
      </c>
      <c r="E230" s="19">
        <v>391375.63</v>
      </c>
      <c r="F230" s="5">
        <v>343000</v>
      </c>
      <c r="G230" s="131">
        <f t="shared" si="11"/>
        <v>48375.630000000005</v>
      </c>
    </row>
    <row r="231" spans="1:7" ht="55.5" customHeight="1">
      <c r="A231" s="130">
        <v>9</v>
      </c>
      <c r="B231" s="187" t="s">
        <v>17</v>
      </c>
      <c r="C231" s="187"/>
      <c r="D231" s="6" t="s">
        <v>214</v>
      </c>
      <c r="E231" s="19">
        <v>363843.17</v>
      </c>
      <c r="F231" s="5">
        <v>0</v>
      </c>
      <c r="G231" s="131">
        <f t="shared" si="11"/>
        <v>363843.17</v>
      </c>
    </row>
    <row r="232" spans="1:7" ht="47.25">
      <c r="A232" s="130">
        <v>10</v>
      </c>
      <c r="B232" s="187" t="s">
        <v>216</v>
      </c>
      <c r="C232" s="187"/>
      <c r="D232" s="6" t="s">
        <v>215</v>
      </c>
      <c r="E232" s="19">
        <v>2794710</v>
      </c>
      <c r="F232" s="5">
        <v>2794710</v>
      </c>
      <c r="G232" s="131">
        <f t="shared" si="11"/>
        <v>0</v>
      </c>
    </row>
    <row r="233" spans="1:7" ht="47.25">
      <c r="A233" s="130">
        <v>11</v>
      </c>
      <c r="B233" s="187" t="s">
        <v>17</v>
      </c>
      <c r="C233" s="187"/>
      <c r="D233" s="6" t="s">
        <v>217</v>
      </c>
      <c r="E233" s="19">
        <v>3846605.02</v>
      </c>
      <c r="F233" s="5">
        <v>3488788.2</v>
      </c>
      <c r="G233" s="131">
        <f t="shared" si="11"/>
        <v>357816.81999999983</v>
      </c>
    </row>
    <row r="234" spans="1:7" ht="48" customHeight="1">
      <c r="A234" s="130">
        <v>12</v>
      </c>
      <c r="B234" s="187" t="s">
        <v>276</v>
      </c>
      <c r="C234" s="187"/>
      <c r="D234" s="83" t="s">
        <v>281</v>
      </c>
      <c r="E234" s="19">
        <v>39689</v>
      </c>
      <c r="F234" s="5">
        <v>39689</v>
      </c>
      <c r="G234" s="131">
        <f t="shared" si="11"/>
        <v>0</v>
      </c>
    </row>
    <row r="235" spans="1:7" ht="66" customHeight="1">
      <c r="A235" s="130">
        <v>13</v>
      </c>
      <c r="B235" s="187" t="s">
        <v>276</v>
      </c>
      <c r="C235" s="187"/>
      <c r="D235" s="83" t="s">
        <v>288</v>
      </c>
      <c r="E235" s="19">
        <v>250000</v>
      </c>
      <c r="F235" s="5">
        <v>0</v>
      </c>
      <c r="G235" s="131">
        <f t="shared" si="11"/>
        <v>250000</v>
      </c>
    </row>
    <row r="236" spans="1:7" ht="77.25" customHeight="1">
      <c r="A236" s="130">
        <v>14</v>
      </c>
      <c r="B236" s="187" t="s">
        <v>276</v>
      </c>
      <c r="C236" s="187"/>
      <c r="D236" s="83" t="s">
        <v>282</v>
      </c>
      <c r="E236" s="19">
        <v>1000000</v>
      </c>
      <c r="F236" s="5">
        <v>1000000</v>
      </c>
      <c r="G236" s="131">
        <f t="shared" si="11"/>
        <v>0</v>
      </c>
    </row>
    <row r="237" spans="1:7" ht="34.5" customHeight="1">
      <c r="A237" s="130">
        <v>15</v>
      </c>
      <c r="B237" s="187" t="s">
        <v>276</v>
      </c>
      <c r="C237" s="187"/>
      <c r="D237" s="6" t="s">
        <v>283</v>
      </c>
      <c r="E237" s="19">
        <v>650000</v>
      </c>
      <c r="F237" s="5">
        <v>650000</v>
      </c>
      <c r="G237" s="131">
        <f t="shared" si="11"/>
        <v>0</v>
      </c>
    </row>
    <row r="238" spans="1:7" ht="39.75" customHeight="1">
      <c r="A238" s="189" t="s">
        <v>205</v>
      </c>
      <c r="B238" s="190"/>
      <c r="C238" s="190"/>
      <c r="D238" s="190"/>
      <c r="E238" s="84">
        <f>SUM(E223:E237)</f>
        <v>14398033.16</v>
      </c>
      <c r="F238" s="85">
        <f>SUM(F223:F237)</f>
        <v>13363259.010000002</v>
      </c>
      <c r="G238" s="134">
        <f>E238-F238</f>
        <v>1034774.1499999985</v>
      </c>
    </row>
    <row r="239" spans="1:11" ht="39.75" customHeight="1">
      <c r="A239" s="183" t="s">
        <v>253</v>
      </c>
      <c r="B239" s="184"/>
      <c r="C239" s="184"/>
      <c r="D239" s="184"/>
      <c r="E239" s="184"/>
      <c r="F239" s="184"/>
      <c r="G239" s="185"/>
      <c r="K239" s="17">
        <v>13105205.73</v>
      </c>
    </row>
    <row r="240" spans="1:11" ht="65.25" customHeight="1">
      <c r="A240" s="135">
        <v>1</v>
      </c>
      <c r="B240" s="170" t="s">
        <v>10</v>
      </c>
      <c r="C240" s="170"/>
      <c r="D240" s="9" t="s">
        <v>233</v>
      </c>
      <c r="E240" s="38">
        <v>4639745.82</v>
      </c>
      <c r="F240" s="38">
        <v>4639745.82</v>
      </c>
      <c r="G240" s="136">
        <f>E240-F240</f>
        <v>0</v>
      </c>
      <c r="K240" s="17">
        <v>1292827.43</v>
      </c>
    </row>
    <row r="241" spans="1:7" ht="60.75" customHeight="1">
      <c r="A241" s="135">
        <v>2</v>
      </c>
      <c r="B241" s="170" t="s">
        <v>17</v>
      </c>
      <c r="C241" s="170"/>
      <c r="D241" s="9" t="s">
        <v>234</v>
      </c>
      <c r="E241" s="38">
        <v>1033250.62</v>
      </c>
      <c r="F241" s="38">
        <v>986480</v>
      </c>
      <c r="G241" s="136">
        <f aca="true" t="shared" si="12" ref="G241:G265">E241-F241</f>
        <v>46770.619999999995</v>
      </c>
    </row>
    <row r="242" spans="1:7" ht="64.5" customHeight="1">
      <c r="A242" s="135">
        <v>3</v>
      </c>
      <c r="B242" s="170" t="s">
        <v>4</v>
      </c>
      <c r="C242" s="170"/>
      <c r="D242" s="33" t="s">
        <v>235</v>
      </c>
      <c r="E242" s="38">
        <v>399000</v>
      </c>
      <c r="F242" s="38">
        <v>399000</v>
      </c>
      <c r="G242" s="136">
        <f t="shared" si="12"/>
        <v>0</v>
      </c>
    </row>
    <row r="243" spans="1:7" ht="78.75" customHeight="1">
      <c r="A243" s="137">
        <v>4</v>
      </c>
      <c r="B243" s="172" t="s">
        <v>236</v>
      </c>
      <c r="C243" s="172"/>
      <c r="D243" s="68" t="s">
        <v>237</v>
      </c>
      <c r="E243" s="65">
        <v>200000</v>
      </c>
      <c r="F243" s="69">
        <v>115640</v>
      </c>
      <c r="G243" s="138">
        <f t="shared" si="12"/>
        <v>84360</v>
      </c>
    </row>
    <row r="244" spans="1:7" ht="81.75" customHeight="1">
      <c r="A244" s="135">
        <v>5</v>
      </c>
      <c r="B244" s="170" t="s">
        <v>4</v>
      </c>
      <c r="C244" s="170"/>
      <c r="D244" s="4" t="s">
        <v>238</v>
      </c>
      <c r="E244" s="38">
        <v>632177.69</v>
      </c>
      <c r="F244" s="38">
        <v>632177.69</v>
      </c>
      <c r="G244" s="136">
        <f t="shared" si="12"/>
        <v>0</v>
      </c>
    </row>
    <row r="245" spans="1:7" ht="119.25" customHeight="1">
      <c r="A245" s="139">
        <v>6</v>
      </c>
      <c r="B245" s="199" t="s">
        <v>239</v>
      </c>
      <c r="C245" s="199"/>
      <c r="D245" s="67" t="s">
        <v>312</v>
      </c>
      <c r="E245" s="86">
        <v>0</v>
      </c>
      <c r="F245" s="86">
        <v>0</v>
      </c>
      <c r="G245" s="140">
        <f t="shared" si="12"/>
        <v>0</v>
      </c>
    </row>
    <row r="246" spans="1:7" ht="120.75" customHeight="1">
      <c r="A246" s="137">
        <v>7</v>
      </c>
      <c r="B246" s="172" t="s">
        <v>236</v>
      </c>
      <c r="C246" s="172"/>
      <c r="D246" s="70" t="s">
        <v>240</v>
      </c>
      <c r="E246" s="65">
        <v>168859.28</v>
      </c>
      <c r="F246" s="65">
        <v>150000</v>
      </c>
      <c r="G246" s="138">
        <f t="shared" si="12"/>
        <v>18859.28</v>
      </c>
    </row>
    <row r="247" spans="1:7" ht="64.5" customHeight="1">
      <c r="A247" s="137">
        <v>8</v>
      </c>
      <c r="B247" s="172" t="s">
        <v>236</v>
      </c>
      <c r="C247" s="172"/>
      <c r="D247" s="70" t="s">
        <v>241</v>
      </c>
      <c r="E247" s="65">
        <v>1195762.4</v>
      </c>
      <c r="F247" s="65">
        <v>1195762.4</v>
      </c>
      <c r="G247" s="138">
        <f t="shared" si="12"/>
        <v>0</v>
      </c>
    </row>
    <row r="248" spans="1:7" ht="58.5" customHeight="1">
      <c r="A248" s="137">
        <v>9</v>
      </c>
      <c r="B248" s="172" t="s">
        <v>236</v>
      </c>
      <c r="C248" s="172"/>
      <c r="D248" s="103" t="s">
        <v>254</v>
      </c>
      <c r="E248" s="61">
        <v>289100</v>
      </c>
      <c r="F248" s="62">
        <v>84960</v>
      </c>
      <c r="G248" s="138">
        <f t="shared" si="12"/>
        <v>204140</v>
      </c>
    </row>
    <row r="249" spans="1:7" ht="47.25" customHeight="1">
      <c r="A249" s="137">
        <v>10</v>
      </c>
      <c r="B249" s="180" t="s">
        <v>236</v>
      </c>
      <c r="C249" s="180"/>
      <c r="D249" s="103" t="s">
        <v>255</v>
      </c>
      <c r="E249" s="61">
        <v>934976.29</v>
      </c>
      <c r="F249" s="65">
        <v>934976.29</v>
      </c>
      <c r="G249" s="138">
        <f t="shared" si="12"/>
        <v>0</v>
      </c>
    </row>
    <row r="250" spans="1:7" ht="49.5" customHeight="1">
      <c r="A250" s="137">
        <v>11</v>
      </c>
      <c r="B250" s="180" t="s">
        <v>236</v>
      </c>
      <c r="C250" s="180"/>
      <c r="D250" s="103" t="s">
        <v>256</v>
      </c>
      <c r="E250" s="61">
        <v>174199.99</v>
      </c>
      <c r="F250" s="65">
        <v>155000</v>
      </c>
      <c r="G250" s="138">
        <f t="shared" si="12"/>
        <v>19199.98999999999</v>
      </c>
    </row>
    <row r="251" spans="1:7" ht="58.5" customHeight="1">
      <c r="A251" s="135">
        <v>12</v>
      </c>
      <c r="B251" s="179" t="s">
        <v>19</v>
      </c>
      <c r="C251" s="179"/>
      <c r="D251" s="104" t="s">
        <v>257</v>
      </c>
      <c r="E251" s="34">
        <v>61385.96</v>
      </c>
      <c r="F251" s="35">
        <v>61385.96</v>
      </c>
      <c r="G251" s="136">
        <f t="shared" si="12"/>
        <v>0</v>
      </c>
    </row>
    <row r="252" spans="1:7" ht="53.25" customHeight="1">
      <c r="A252" s="135">
        <v>13</v>
      </c>
      <c r="B252" s="179" t="s">
        <v>19</v>
      </c>
      <c r="C252" s="179"/>
      <c r="D252" s="37" t="s">
        <v>258</v>
      </c>
      <c r="E252" s="36">
        <v>208820.71</v>
      </c>
      <c r="F252" s="38">
        <v>208820.71</v>
      </c>
      <c r="G252" s="136">
        <f t="shared" si="12"/>
        <v>0</v>
      </c>
    </row>
    <row r="253" spans="1:7" ht="99" customHeight="1">
      <c r="A253" s="135">
        <v>14</v>
      </c>
      <c r="B253" s="179" t="s">
        <v>4</v>
      </c>
      <c r="C253" s="179"/>
      <c r="D253" s="104" t="s">
        <v>286</v>
      </c>
      <c r="E253" s="38">
        <v>1467032.97</v>
      </c>
      <c r="F253" s="38">
        <v>1467032.97</v>
      </c>
      <c r="G253" s="136">
        <f t="shared" si="12"/>
        <v>0</v>
      </c>
    </row>
    <row r="254" spans="1:7" ht="56.25" customHeight="1">
      <c r="A254" s="137">
        <v>15</v>
      </c>
      <c r="B254" s="172" t="s">
        <v>236</v>
      </c>
      <c r="C254" s="172"/>
      <c r="D254" s="103" t="s">
        <v>259</v>
      </c>
      <c r="E254" s="65">
        <v>101610</v>
      </c>
      <c r="F254" s="65">
        <v>101610</v>
      </c>
      <c r="G254" s="138">
        <f t="shared" si="12"/>
        <v>0</v>
      </c>
    </row>
    <row r="255" spans="1:7" ht="45" customHeight="1">
      <c r="A255" s="137">
        <v>16</v>
      </c>
      <c r="B255" s="172" t="s">
        <v>236</v>
      </c>
      <c r="C255" s="172"/>
      <c r="D255" s="64" t="s">
        <v>260</v>
      </c>
      <c r="E255" s="65">
        <v>236001.94</v>
      </c>
      <c r="F255" s="65">
        <v>226560</v>
      </c>
      <c r="G255" s="138">
        <f t="shared" si="12"/>
        <v>9441.940000000002</v>
      </c>
    </row>
    <row r="256" spans="1:7" ht="59.25" customHeight="1">
      <c r="A256" s="137">
        <v>17</v>
      </c>
      <c r="B256" s="172" t="s">
        <v>236</v>
      </c>
      <c r="C256" s="172"/>
      <c r="D256" s="64" t="s">
        <v>261</v>
      </c>
      <c r="E256" s="65">
        <v>168597.69</v>
      </c>
      <c r="F256" s="65">
        <v>152810</v>
      </c>
      <c r="G256" s="138">
        <f t="shared" si="12"/>
        <v>15787.690000000002</v>
      </c>
    </row>
    <row r="257" spans="1:7" ht="76.5" customHeight="1">
      <c r="A257" s="137">
        <v>18</v>
      </c>
      <c r="B257" s="172" t="s">
        <v>236</v>
      </c>
      <c r="C257" s="172"/>
      <c r="D257" s="71" t="s">
        <v>262</v>
      </c>
      <c r="E257" s="65">
        <v>103291.91</v>
      </c>
      <c r="F257" s="65">
        <v>78000</v>
      </c>
      <c r="G257" s="138">
        <f t="shared" si="12"/>
        <v>25291.910000000003</v>
      </c>
    </row>
    <row r="258" spans="1:7" ht="77.25" customHeight="1">
      <c r="A258" s="135">
        <v>19</v>
      </c>
      <c r="B258" s="170" t="s">
        <v>264</v>
      </c>
      <c r="C258" s="170"/>
      <c r="D258" s="43" t="s">
        <v>263</v>
      </c>
      <c r="E258" s="38">
        <v>117673.67</v>
      </c>
      <c r="F258" s="38">
        <v>116850</v>
      </c>
      <c r="G258" s="136">
        <f t="shared" si="12"/>
        <v>823.6699999999983</v>
      </c>
    </row>
    <row r="259" spans="1:7" ht="56.25" customHeight="1">
      <c r="A259" s="135">
        <v>20</v>
      </c>
      <c r="B259" s="170" t="s">
        <v>8</v>
      </c>
      <c r="C259" s="170"/>
      <c r="D259" s="44" t="s">
        <v>265</v>
      </c>
      <c r="E259" s="38">
        <v>1239750</v>
      </c>
      <c r="F259" s="38">
        <v>690221.08</v>
      </c>
      <c r="G259" s="136">
        <f t="shared" si="12"/>
        <v>549528.92</v>
      </c>
    </row>
    <row r="260" spans="1:7" ht="70.5" customHeight="1">
      <c r="A260" s="137">
        <v>21</v>
      </c>
      <c r="B260" s="172" t="s">
        <v>236</v>
      </c>
      <c r="C260" s="172"/>
      <c r="D260" s="64" t="s">
        <v>266</v>
      </c>
      <c r="E260" s="65">
        <v>496351.03</v>
      </c>
      <c r="F260" s="65">
        <v>249750</v>
      </c>
      <c r="G260" s="138">
        <f t="shared" si="12"/>
        <v>246601.03000000003</v>
      </c>
    </row>
    <row r="261" spans="1:7" ht="49.5" customHeight="1">
      <c r="A261" s="135">
        <v>22</v>
      </c>
      <c r="B261" s="170" t="s">
        <v>17</v>
      </c>
      <c r="C261" s="170"/>
      <c r="D261" s="44" t="s">
        <v>267</v>
      </c>
      <c r="E261" s="38">
        <v>676034</v>
      </c>
      <c r="F261" s="38">
        <v>676034</v>
      </c>
      <c r="G261" s="136">
        <f t="shared" si="12"/>
        <v>0</v>
      </c>
    </row>
    <row r="262" spans="1:7" ht="47.25" customHeight="1">
      <c r="A262" s="135">
        <v>23</v>
      </c>
      <c r="B262" s="170" t="s">
        <v>15</v>
      </c>
      <c r="C262" s="170"/>
      <c r="D262" s="44" t="s">
        <v>268</v>
      </c>
      <c r="E262" s="38">
        <v>844331.67</v>
      </c>
      <c r="F262" s="38">
        <v>840413.7</v>
      </c>
      <c r="G262" s="136">
        <f t="shared" si="12"/>
        <v>3917.9700000000885</v>
      </c>
    </row>
    <row r="263" spans="1:7" ht="46.5" customHeight="1">
      <c r="A263" s="135">
        <v>24</v>
      </c>
      <c r="B263" s="170" t="s">
        <v>239</v>
      </c>
      <c r="C263" s="170"/>
      <c r="D263" s="44" t="s">
        <v>269</v>
      </c>
      <c r="E263" s="38">
        <v>273944.75</v>
      </c>
      <c r="F263" s="38">
        <v>273944.75</v>
      </c>
      <c r="G263" s="136">
        <f t="shared" si="12"/>
        <v>0</v>
      </c>
    </row>
    <row r="264" spans="1:7" ht="92.25" customHeight="1">
      <c r="A264" s="135">
        <v>25</v>
      </c>
      <c r="B264" s="170" t="s">
        <v>236</v>
      </c>
      <c r="C264" s="170"/>
      <c r="D264" s="43" t="s">
        <v>270</v>
      </c>
      <c r="E264" s="38">
        <v>3500000</v>
      </c>
      <c r="F264" s="38">
        <v>3500000</v>
      </c>
      <c r="G264" s="136">
        <f t="shared" si="12"/>
        <v>0</v>
      </c>
    </row>
    <row r="265" spans="1:7" ht="104.25" customHeight="1">
      <c r="A265" s="135">
        <v>26</v>
      </c>
      <c r="B265" s="170" t="s">
        <v>29</v>
      </c>
      <c r="C265" s="170"/>
      <c r="D265" s="44" t="s">
        <v>271</v>
      </c>
      <c r="E265" s="38">
        <v>164893.06</v>
      </c>
      <c r="F265" s="38">
        <v>0</v>
      </c>
      <c r="G265" s="136">
        <f t="shared" si="12"/>
        <v>164893.06</v>
      </c>
    </row>
    <row r="266" spans="1:11" ht="74.25" customHeight="1">
      <c r="A266" s="135">
        <v>27</v>
      </c>
      <c r="B266" s="170" t="s">
        <v>276</v>
      </c>
      <c r="C266" s="170"/>
      <c r="D266" s="106" t="s">
        <v>284</v>
      </c>
      <c r="E266" s="38">
        <v>3000000</v>
      </c>
      <c r="F266" s="38">
        <v>3000000</v>
      </c>
      <c r="G266" s="136">
        <f>E266-F266</f>
        <v>0</v>
      </c>
      <c r="K266" s="17"/>
    </row>
    <row r="267" spans="1:8" ht="39.75" customHeight="1">
      <c r="A267" s="258" t="s">
        <v>242</v>
      </c>
      <c r="B267" s="259"/>
      <c r="C267" s="259"/>
      <c r="D267" s="259"/>
      <c r="E267" s="28">
        <f>SUM(E240:E266)</f>
        <v>22326791.45</v>
      </c>
      <c r="F267" s="29">
        <f>SUM(F240:F266)</f>
        <v>20937175.37</v>
      </c>
      <c r="G267" s="141">
        <f>E267-F267</f>
        <v>1389616.0799999982</v>
      </c>
      <c r="H267" s="17"/>
    </row>
    <row r="268" spans="1:13" ht="37.5" customHeight="1">
      <c r="A268" s="256" t="s">
        <v>158</v>
      </c>
      <c r="B268" s="257"/>
      <c r="C268" s="257"/>
      <c r="D268" s="257"/>
      <c r="E268" s="45">
        <f>E173+E198+E220+E238+E267</f>
        <v>167009661.306</v>
      </c>
      <c r="F268" s="46">
        <f>F173+F198+F220+F238+F267</f>
        <v>161983084.45000002</v>
      </c>
      <c r="G268" s="142">
        <f>E268-F268</f>
        <v>5026576.855999976</v>
      </c>
      <c r="H268" s="17"/>
      <c r="M268" s="17"/>
    </row>
    <row r="269" spans="1:13" ht="37.5" customHeight="1">
      <c r="A269" s="183" t="s">
        <v>289</v>
      </c>
      <c r="B269" s="184"/>
      <c r="C269" s="184"/>
      <c r="D269" s="184"/>
      <c r="E269" s="184"/>
      <c r="F269" s="184"/>
      <c r="G269" s="185"/>
      <c r="M269" s="17"/>
    </row>
    <row r="270" spans="1:13" ht="69.75" customHeight="1">
      <c r="A270" s="143">
        <v>1</v>
      </c>
      <c r="B270" s="181" t="s">
        <v>8</v>
      </c>
      <c r="C270" s="181"/>
      <c r="D270" s="47" t="s">
        <v>290</v>
      </c>
      <c r="E270" s="48">
        <v>50347.83</v>
      </c>
      <c r="F270" s="49">
        <v>50347.83</v>
      </c>
      <c r="G270" s="144">
        <f aca="true" t="shared" si="13" ref="G270:G312">E270-F270</f>
        <v>0</v>
      </c>
      <c r="K270" s="17"/>
      <c r="M270" s="17"/>
    </row>
    <row r="271" spans="1:13" ht="66.75" customHeight="1">
      <c r="A271" s="143">
        <v>2</v>
      </c>
      <c r="B271" s="181" t="s">
        <v>8</v>
      </c>
      <c r="C271" s="181"/>
      <c r="D271" s="47" t="s">
        <v>291</v>
      </c>
      <c r="E271" s="48">
        <v>20785.37</v>
      </c>
      <c r="F271" s="50">
        <v>18527.17</v>
      </c>
      <c r="G271" s="144">
        <f t="shared" si="13"/>
        <v>2258.2000000000007</v>
      </c>
      <c r="M271" s="17"/>
    </row>
    <row r="272" spans="1:13" ht="63.75" customHeight="1">
      <c r="A272" s="145">
        <v>3</v>
      </c>
      <c r="B272" s="182" t="s">
        <v>236</v>
      </c>
      <c r="C272" s="182"/>
      <c r="D272" s="51" t="s">
        <v>292</v>
      </c>
      <c r="E272" s="52">
        <v>250000</v>
      </c>
      <c r="F272" s="53">
        <v>250000</v>
      </c>
      <c r="G272" s="146">
        <f t="shared" si="13"/>
        <v>0</v>
      </c>
      <c r="M272" s="17"/>
    </row>
    <row r="273" spans="1:13" ht="81.75" customHeight="1">
      <c r="A273" s="145">
        <v>4</v>
      </c>
      <c r="B273" s="186" t="s">
        <v>236</v>
      </c>
      <c r="C273" s="186"/>
      <c r="D273" s="54" t="s">
        <v>293</v>
      </c>
      <c r="E273" s="52">
        <v>58525.63</v>
      </c>
      <c r="F273" s="55">
        <v>0</v>
      </c>
      <c r="G273" s="146">
        <f t="shared" si="13"/>
        <v>58525.63</v>
      </c>
      <c r="M273" s="17"/>
    </row>
    <row r="274" spans="1:13" ht="93" customHeight="1">
      <c r="A274" s="145">
        <v>5</v>
      </c>
      <c r="B274" s="182" t="s">
        <v>236</v>
      </c>
      <c r="C274" s="182"/>
      <c r="D274" s="54" t="s">
        <v>294</v>
      </c>
      <c r="E274" s="52">
        <v>98465.15</v>
      </c>
      <c r="F274" s="53">
        <v>83000</v>
      </c>
      <c r="G274" s="146">
        <f t="shared" si="13"/>
        <v>15465.149999999994</v>
      </c>
      <c r="M274" s="17"/>
    </row>
    <row r="275" spans="1:13" ht="93" customHeight="1">
      <c r="A275" s="143">
        <v>6</v>
      </c>
      <c r="B275" s="181" t="s">
        <v>17</v>
      </c>
      <c r="C275" s="181"/>
      <c r="D275" s="56" t="s">
        <v>295</v>
      </c>
      <c r="E275" s="57">
        <v>4501841.52</v>
      </c>
      <c r="F275" s="50">
        <v>4501841.52</v>
      </c>
      <c r="G275" s="144">
        <f t="shared" si="13"/>
        <v>0</v>
      </c>
      <c r="M275" s="17"/>
    </row>
    <row r="276" spans="1:13" ht="83.25" customHeight="1">
      <c r="A276" s="143">
        <v>7</v>
      </c>
      <c r="B276" s="181" t="s">
        <v>17</v>
      </c>
      <c r="C276" s="181"/>
      <c r="D276" s="105" t="s">
        <v>296</v>
      </c>
      <c r="E276" s="48">
        <v>3924310.4</v>
      </c>
      <c r="F276" s="50">
        <v>3924310.4</v>
      </c>
      <c r="G276" s="144">
        <f t="shared" si="13"/>
        <v>0</v>
      </c>
      <c r="M276" s="17"/>
    </row>
    <row r="277" spans="1:13" ht="45" customHeight="1">
      <c r="A277" s="143">
        <v>8</v>
      </c>
      <c r="B277" s="179" t="s">
        <v>10</v>
      </c>
      <c r="C277" s="179"/>
      <c r="D277" s="58" t="s">
        <v>233</v>
      </c>
      <c r="E277" s="59">
        <v>3303781.6</v>
      </c>
      <c r="F277" s="60">
        <v>3303781.6</v>
      </c>
      <c r="G277" s="144">
        <f t="shared" si="13"/>
        <v>0</v>
      </c>
      <c r="M277" s="17"/>
    </row>
    <row r="278" spans="1:13" ht="45" customHeight="1">
      <c r="A278" s="143">
        <v>9</v>
      </c>
      <c r="B278" s="179" t="s">
        <v>17</v>
      </c>
      <c r="C278" s="179"/>
      <c r="D278" s="104" t="s">
        <v>297</v>
      </c>
      <c r="E278" s="34">
        <v>126962.72</v>
      </c>
      <c r="F278" s="35">
        <v>125038.91</v>
      </c>
      <c r="G278" s="144">
        <f t="shared" si="13"/>
        <v>1923.8099999999977</v>
      </c>
      <c r="M278" s="17"/>
    </row>
    <row r="279" spans="1:13" ht="70.5" customHeight="1">
      <c r="A279" s="145">
        <v>10</v>
      </c>
      <c r="B279" s="180" t="s">
        <v>236</v>
      </c>
      <c r="C279" s="180"/>
      <c r="D279" s="103" t="s">
        <v>298</v>
      </c>
      <c r="E279" s="61">
        <v>5452969.97</v>
      </c>
      <c r="F279" s="62">
        <v>0</v>
      </c>
      <c r="G279" s="146">
        <f t="shared" si="13"/>
        <v>5452969.97</v>
      </c>
      <c r="M279" s="17"/>
    </row>
    <row r="280" spans="1:13" ht="66" customHeight="1">
      <c r="A280" s="143">
        <v>11</v>
      </c>
      <c r="B280" s="179" t="s">
        <v>299</v>
      </c>
      <c r="C280" s="179"/>
      <c r="D280" s="104" t="s">
        <v>300</v>
      </c>
      <c r="E280" s="34">
        <v>5232331.64</v>
      </c>
      <c r="F280" s="35">
        <v>5232331.64</v>
      </c>
      <c r="G280" s="144">
        <f t="shared" si="13"/>
        <v>0</v>
      </c>
      <c r="M280" s="17"/>
    </row>
    <row r="281" spans="1:13" ht="76.5" customHeight="1">
      <c r="A281" s="143">
        <v>12</v>
      </c>
      <c r="B281" s="179" t="s">
        <v>8</v>
      </c>
      <c r="C281" s="179"/>
      <c r="D281" s="104" t="s">
        <v>301</v>
      </c>
      <c r="E281" s="36">
        <v>79898.25</v>
      </c>
      <c r="F281" s="35">
        <v>0</v>
      </c>
      <c r="G281" s="144">
        <f t="shared" si="13"/>
        <v>79898.25</v>
      </c>
      <c r="M281" s="17"/>
    </row>
    <row r="282" spans="1:13" ht="45" customHeight="1">
      <c r="A282" s="145">
        <v>13</v>
      </c>
      <c r="B282" s="180" t="s">
        <v>236</v>
      </c>
      <c r="C282" s="180"/>
      <c r="D282" s="87" t="s">
        <v>302</v>
      </c>
      <c r="E282" s="88">
        <v>120000</v>
      </c>
      <c r="F282" s="62">
        <v>99900</v>
      </c>
      <c r="G282" s="146">
        <f t="shared" si="13"/>
        <v>20100</v>
      </c>
      <c r="M282" s="17"/>
    </row>
    <row r="283" spans="1:13" ht="45" customHeight="1">
      <c r="A283" s="145">
        <v>14</v>
      </c>
      <c r="B283" s="180" t="s">
        <v>236</v>
      </c>
      <c r="C283" s="180"/>
      <c r="D283" s="87" t="s">
        <v>303</v>
      </c>
      <c r="E283" s="88">
        <v>731600</v>
      </c>
      <c r="F283" s="62">
        <v>730140.53</v>
      </c>
      <c r="G283" s="146">
        <f t="shared" si="13"/>
        <v>1459.469999999972</v>
      </c>
      <c r="M283" s="17"/>
    </row>
    <row r="284" spans="1:13" ht="57" customHeight="1">
      <c r="A284" s="143">
        <v>15</v>
      </c>
      <c r="B284" s="181" t="s">
        <v>40</v>
      </c>
      <c r="C284" s="181"/>
      <c r="D284" s="89" t="s">
        <v>304</v>
      </c>
      <c r="E284" s="90">
        <v>102489.16</v>
      </c>
      <c r="F284" s="91">
        <v>20000</v>
      </c>
      <c r="G284" s="144">
        <f t="shared" si="13"/>
        <v>82489.16</v>
      </c>
      <c r="M284" s="17"/>
    </row>
    <row r="285" spans="1:13" ht="45" customHeight="1">
      <c r="A285" s="145">
        <v>16</v>
      </c>
      <c r="B285" s="182" t="s">
        <v>236</v>
      </c>
      <c r="C285" s="182"/>
      <c r="D285" s="63" t="s">
        <v>305</v>
      </c>
      <c r="E285" s="92">
        <v>132529.06</v>
      </c>
      <c r="F285" s="93">
        <v>132529.06</v>
      </c>
      <c r="G285" s="146">
        <f t="shared" si="13"/>
        <v>0</v>
      </c>
      <c r="M285" s="17"/>
    </row>
    <row r="286" spans="1:13" ht="45" customHeight="1">
      <c r="A286" s="145">
        <v>17</v>
      </c>
      <c r="B286" s="182" t="s">
        <v>236</v>
      </c>
      <c r="C286" s="182"/>
      <c r="D286" s="94" t="s">
        <v>306</v>
      </c>
      <c r="E286" s="92">
        <v>177000</v>
      </c>
      <c r="F286" s="93">
        <v>117000</v>
      </c>
      <c r="G286" s="146">
        <f t="shared" si="13"/>
        <v>60000</v>
      </c>
      <c r="M286" s="17"/>
    </row>
    <row r="287" spans="1:13" ht="37.5" customHeight="1">
      <c r="A287" s="147">
        <v>18</v>
      </c>
      <c r="B287" s="172" t="s">
        <v>236</v>
      </c>
      <c r="C287" s="172"/>
      <c r="D287" s="64" t="s">
        <v>307</v>
      </c>
      <c r="E287" s="65">
        <v>1192830.67</v>
      </c>
      <c r="F287" s="65">
        <v>1192830.67</v>
      </c>
      <c r="G287" s="146">
        <f t="shared" si="13"/>
        <v>0</v>
      </c>
      <c r="M287" s="17"/>
    </row>
    <row r="288" spans="1:13" ht="64.5" customHeight="1">
      <c r="A288" s="147">
        <v>19</v>
      </c>
      <c r="B288" s="172" t="s">
        <v>236</v>
      </c>
      <c r="C288" s="172"/>
      <c r="D288" s="95" t="s">
        <v>308</v>
      </c>
      <c r="E288" s="65">
        <v>125753.55</v>
      </c>
      <c r="F288" s="65">
        <v>100000</v>
      </c>
      <c r="G288" s="146">
        <f t="shared" si="13"/>
        <v>25753.550000000003</v>
      </c>
      <c r="M288" s="17"/>
    </row>
    <row r="289" spans="1:13" ht="37.5" customHeight="1">
      <c r="A289" s="148">
        <v>20</v>
      </c>
      <c r="B289" s="170" t="s">
        <v>239</v>
      </c>
      <c r="C289" s="170"/>
      <c r="D289" s="66" t="s">
        <v>309</v>
      </c>
      <c r="E289" s="38">
        <v>989626.43</v>
      </c>
      <c r="F289" s="38">
        <v>989626.43</v>
      </c>
      <c r="G289" s="144">
        <f t="shared" si="13"/>
        <v>0</v>
      </c>
      <c r="M289" s="17"/>
    </row>
    <row r="290" spans="1:13" ht="37.5" customHeight="1">
      <c r="A290" s="148">
        <v>21</v>
      </c>
      <c r="B290" s="170" t="s">
        <v>239</v>
      </c>
      <c r="C290" s="171"/>
      <c r="D290" s="66" t="s">
        <v>316</v>
      </c>
      <c r="E290" s="38">
        <v>1931425.4</v>
      </c>
      <c r="F290" s="38">
        <v>1931425.4</v>
      </c>
      <c r="G290" s="144">
        <f t="shared" si="13"/>
        <v>0</v>
      </c>
      <c r="M290" s="17"/>
    </row>
    <row r="291" spans="1:13" ht="37.5" customHeight="1">
      <c r="A291" s="147">
        <v>22</v>
      </c>
      <c r="B291" s="172" t="s">
        <v>236</v>
      </c>
      <c r="C291" s="173"/>
      <c r="D291" s="95" t="s">
        <v>317</v>
      </c>
      <c r="E291" s="65">
        <v>137079.14</v>
      </c>
      <c r="F291" s="65">
        <v>137000</v>
      </c>
      <c r="G291" s="146">
        <f t="shared" si="13"/>
        <v>79.14000000001397</v>
      </c>
      <c r="M291" s="17"/>
    </row>
    <row r="292" spans="1:13" ht="29.25" customHeight="1">
      <c r="A292" s="147">
        <v>23</v>
      </c>
      <c r="B292" s="174" t="s">
        <v>236</v>
      </c>
      <c r="C292" s="175"/>
      <c r="D292" s="95" t="s">
        <v>318</v>
      </c>
      <c r="E292" s="65">
        <v>3038154.72</v>
      </c>
      <c r="F292" s="65">
        <v>3038154.72</v>
      </c>
      <c r="G292" s="146">
        <f t="shared" si="13"/>
        <v>0</v>
      </c>
      <c r="M292" s="17"/>
    </row>
    <row r="293" spans="1:13" ht="37.5" customHeight="1">
      <c r="A293" s="147">
        <v>24</v>
      </c>
      <c r="B293" s="172" t="s">
        <v>236</v>
      </c>
      <c r="C293" s="173"/>
      <c r="D293" s="95" t="s">
        <v>319</v>
      </c>
      <c r="E293" s="65">
        <v>4450845.52</v>
      </c>
      <c r="F293" s="65">
        <v>99208.81</v>
      </c>
      <c r="G293" s="146">
        <f t="shared" si="13"/>
        <v>4351636.71</v>
      </c>
      <c r="M293" s="17"/>
    </row>
    <row r="294" spans="1:13" ht="50.25" customHeight="1">
      <c r="A294" s="147">
        <v>25</v>
      </c>
      <c r="B294" s="172" t="s">
        <v>236</v>
      </c>
      <c r="C294" s="173"/>
      <c r="D294" s="95" t="s">
        <v>320</v>
      </c>
      <c r="E294" s="65">
        <v>2099149.77</v>
      </c>
      <c r="F294" s="65">
        <v>1905323.6</v>
      </c>
      <c r="G294" s="146">
        <f t="shared" si="13"/>
        <v>193826.16999999993</v>
      </c>
      <c r="M294" s="17"/>
    </row>
    <row r="295" spans="1:13" ht="37.5" customHeight="1">
      <c r="A295" s="148">
        <v>26</v>
      </c>
      <c r="B295" s="170" t="s">
        <v>4</v>
      </c>
      <c r="C295" s="171"/>
      <c r="D295" s="66" t="s">
        <v>321</v>
      </c>
      <c r="E295" s="38">
        <v>1338740.46</v>
      </c>
      <c r="F295" s="38">
        <v>680490.1</v>
      </c>
      <c r="G295" s="144">
        <f t="shared" si="13"/>
        <v>658250.36</v>
      </c>
      <c r="M295" s="17"/>
    </row>
    <row r="296" spans="1:13" ht="37.5" customHeight="1">
      <c r="A296" s="148">
        <v>27</v>
      </c>
      <c r="B296" s="170" t="s">
        <v>4</v>
      </c>
      <c r="C296" s="171"/>
      <c r="D296" s="66" t="s">
        <v>322</v>
      </c>
      <c r="E296" s="38">
        <v>1520000</v>
      </c>
      <c r="F296" s="38">
        <v>380000</v>
      </c>
      <c r="G296" s="144">
        <f t="shared" si="13"/>
        <v>1140000</v>
      </c>
      <c r="M296" s="17" t="s">
        <v>336</v>
      </c>
    </row>
    <row r="297" spans="1:13" ht="27.75" customHeight="1">
      <c r="A297" s="148">
        <v>28</v>
      </c>
      <c r="B297" s="170" t="s">
        <v>10</v>
      </c>
      <c r="C297" s="171"/>
      <c r="D297" s="66" t="s">
        <v>323</v>
      </c>
      <c r="E297" s="38">
        <v>227323.97</v>
      </c>
      <c r="F297" s="38">
        <v>226217.8</v>
      </c>
      <c r="G297" s="144">
        <f t="shared" si="13"/>
        <v>1106.1700000000128</v>
      </c>
      <c r="M297" s="17"/>
    </row>
    <row r="298" spans="1:13" ht="30.75" customHeight="1">
      <c r="A298" s="147">
        <v>29</v>
      </c>
      <c r="B298" s="172" t="s">
        <v>236</v>
      </c>
      <c r="C298" s="173"/>
      <c r="D298" s="95" t="s">
        <v>324</v>
      </c>
      <c r="E298" s="65">
        <v>1220000</v>
      </c>
      <c r="F298" s="65">
        <v>1216221.07</v>
      </c>
      <c r="G298" s="146">
        <f t="shared" si="13"/>
        <v>3778.929999999935</v>
      </c>
      <c r="M298" s="17"/>
    </row>
    <row r="299" spans="1:13" ht="37.5" customHeight="1">
      <c r="A299" s="147">
        <v>30</v>
      </c>
      <c r="B299" s="172" t="s">
        <v>236</v>
      </c>
      <c r="C299" s="173"/>
      <c r="D299" s="95" t="s">
        <v>325</v>
      </c>
      <c r="E299" s="65">
        <v>736605.58</v>
      </c>
      <c r="F299" s="65">
        <v>0</v>
      </c>
      <c r="G299" s="146">
        <f t="shared" si="13"/>
        <v>736605.58</v>
      </c>
      <c r="M299" s="17"/>
    </row>
    <row r="300" spans="1:13" ht="61.5" customHeight="1">
      <c r="A300" s="147">
        <v>31</v>
      </c>
      <c r="B300" s="172" t="s">
        <v>236</v>
      </c>
      <c r="C300" s="173"/>
      <c r="D300" s="95" t="s">
        <v>326</v>
      </c>
      <c r="E300" s="65">
        <v>153549</v>
      </c>
      <c r="F300" s="65">
        <v>130000</v>
      </c>
      <c r="G300" s="146">
        <f t="shared" si="13"/>
        <v>23549</v>
      </c>
      <c r="M300" s="17"/>
    </row>
    <row r="301" spans="1:13" ht="37.5" customHeight="1">
      <c r="A301" s="147">
        <v>32</v>
      </c>
      <c r="B301" s="172" t="s">
        <v>236</v>
      </c>
      <c r="C301" s="172"/>
      <c r="D301" s="95" t="s">
        <v>327</v>
      </c>
      <c r="E301" s="65">
        <v>373617</v>
      </c>
      <c r="F301" s="65">
        <v>144842.62</v>
      </c>
      <c r="G301" s="146">
        <f t="shared" si="13"/>
        <v>228774.38</v>
      </c>
      <c r="M301" s="17"/>
    </row>
    <row r="302" spans="1:13" ht="47.25" customHeight="1">
      <c r="A302" s="147">
        <v>33</v>
      </c>
      <c r="B302" s="172" t="s">
        <v>236</v>
      </c>
      <c r="C302" s="172"/>
      <c r="D302" s="95" t="s">
        <v>328</v>
      </c>
      <c r="E302" s="65">
        <v>2400000</v>
      </c>
      <c r="F302" s="65">
        <v>2314495.99</v>
      </c>
      <c r="G302" s="146">
        <f t="shared" si="13"/>
        <v>85504.00999999978</v>
      </c>
      <c r="M302" s="17"/>
    </row>
    <row r="303" spans="1:13" ht="72.75" customHeight="1">
      <c r="A303" s="147">
        <v>34</v>
      </c>
      <c r="B303" s="172" t="s">
        <v>236</v>
      </c>
      <c r="C303" s="172"/>
      <c r="D303" s="95" t="s">
        <v>329</v>
      </c>
      <c r="E303" s="65">
        <v>5976700</v>
      </c>
      <c r="F303" s="65">
        <v>2535119.36</v>
      </c>
      <c r="G303" s="146">
        <f t="shared" si="13"/>
        <v>3441580.64</v>
      </c>
      <c r="M303" s="17"/>
    </row>
    <row r="304" spans="1:13" ht="37.5" customHeight="1">
      <c r="A304" s="148">
        <v>35</v>
      </c>
      <c r="B304" s="170" t="s">
        <v>239</v>
      </c>
      <c r="C304" s="170"/>
      <c r="D304" s="66" t="s">
        <v>330</v>
      </c>
      <c r="E304" s="38">
        <v>714088.66</v>
      </c>
      <c r="F304" s="38">
        <v>654705.09</v>
      </c>
      <c r="G304" s="144">
        <f t="shared" si="13"/>
        <v>59383.570000000065</v>
      </c>
      <c r="M304" s="17"/>
    </row>
    <row r="305" spans="1:13" ht="37.5" customHeight="1">
      <c r="A305" s="148">
        <v>36</v>
      </c>
      <c r="B305" s="170" t="s">
        <v>4</v>
      </c>
      <c r="C305" s="170"/>
      <c r="D305" s="66" t="s">
        <v>331</v>
      </c>
      <c r="E305" s="38">
        <v>453481.04</v>
      </c>
      <c r="F305" s="38">
        <v>238667.55</v>
      </c>
      <c r="G305" s="144">
        <f t="shared" si="13"/>
        <v>214813.49</v>
      </c>
      <c r="M305" s="17"/>
    </row>
    <row r="306" spans="1:13" ht="37.5" customHeight="1">
      <c r="A306" s="148">
        <v>37</v>
      </c>
      <c r="B306" s="170" t="s">
        <v>4</v>
      </c>
      <c r="C306" s="170"/>
      <c r="D306" s="66" t="s">
        <v>332</v>
      </c>
      <c r="E306" s="38">
        <v>143626.1</v>
      </c>
      <c r="F306" s="38">
        <v>143600.1</v>
      </c>
      <c r="G306" s="144">
        <f t="shared" si="13"/>
        <v>26</v>
      </c>
      <c r="M306" s="17"/>
    </row>
    <row r="307" spans="1:13" ht="37.5" customHeight="1">
      <c r="A307" s="148">
        <v>38</v>
      </c>
      <c r="B307" s="170" t="s">
        <v>8</v>
      </c>
      <c r="C307" s="170"/>
      <c r="D307" s="66" t="s">
        <v>333</v>
      </c>
      <c r="E307" s="38">
        <v>422380.55</v>
      </c>
      <c r="F307" s="38">
        <v>0</v>
      </c>
      <c r="G307" s="144">
        <f t="shared" si="13"/>
        <v>422380.55</v>
      </c>
      <c r="M307" s="17"/>
    </row>
    <row r="308" spans="1:13" ht="37.5" customHeight="1">
      <c r="A308" s="148">
        <v>39</v>
      </c>
      <c r="B308" s="170" t="s">
        <v>17</v>
      </c>
      <c r="C308" s="170"/>
      <c r="D308" s="66" t="s">
        <v>335</v>
      </c>
      <c r="E308" s="38">
        <v>10619643.36</v>
      </c>
      <c r="F308" s="38">
        <v>0</v>
      </c>
      <c r="G308" s="144">
        <f t="shared" si="13"/>
        <v>10619643.36</v>
      </c>
      <c r="M308" s="17"/>
    </row>
    <row r="309" spans="1:13" ht="37.5" customHeight="1">
      <c r="A309" s="148">
        <v>40</v>
      </c>
      <c r="B309" s="170" t="s">
        <v>276</v>
      </c>
      <c r="C309" s="170"/>
      <c r="D309" s="106" t="s">
        <v>283</v>
      </c>
      <c r="E309" s="96">
        <v>205155.88</v>
      </c>
      <c r="F309" s="38">
        <v>201496.05</v>
      </c>
      <c r="G309" s="144">
        <f t="shared" si="13"/>
        <v>3659.8300000000163</v>
      </c>
      <c r="M309" s="17"/>
    </row>
    <row r="310" spans="1:13" ht="83.25" customHeight="1">
      <c r="A310" s="148">
        <v>41</v>
      </c>
      <c r="B310" s="170" t="s">
        <v>276</v>
      </c>
      <c r="C310" s="170"/>
      <c r="D310" s="106" t="s">
        <v>311</v>
      </c>
      <c r="E310" s="96">
        <v>334293.85</v>
      </c>
      <c r="F310" s="38">
        <v>334293.85</v>
      </c>
      <c r="G310" s="144">
        <f t="shared" si="13"/>
        <v>0</v>
      </c>
      <c r="M310" s="17"/>
    </row>
    <row r="311" spans="1:13" ht="48.75" customHeight="1">
      <c r="A311" s="148">
        <v>42</v>
      </c>
      <c r="B311" s="170" t="s">
        <v>276</v>
      </c>
      <c r="C311" s="170"/>
      <c r="D311" s="106" t="s">
        <v>334</v>
      </c>
      <c r="E311" s="96">
        <v>8042901.72</v>
      </c>
      <c r="F311" s="38">
        <v>8042803.36</v>
      </c>
      <c r="G311" s="144">
        <f>E311-F311</f>
        <v>98.35999999940395</v>
      </c>
      <c r="M311" s="17"/>
    </row>
    <row r="312" spans="1:13" ht="68.25" customHeight="1">
      <c r="A312" s="148">
        <v>43</v>
      </c>
      <c r="B312" s="170" t="s">
        <v>276</v>
      </c>
      <c r="C312" s="170"/>
      <c r="D312" s="158" t="s">
        <v>284</v>
      </c>
      <c r="E312" s="96">
        <v>2979150.49</v>
      </c>
      <c r="F312" s="38">
        <v>2629135.04</v>
      </c>
      <c r="G312" s="144">
        <f t="shared" si="13"/>
        <v>350015.4500000002</v>
      </c>
      <c r="J312" s="17"/>
      <c r="M312" s="17"/>
    </row>
    <row r="313" spans="1:13" ht="65.25" customHeight="1">
      <c r="A313" s="148">
        <v>44</v>
      </c>
      <c r="B313" s="170" t="s">
        <v>276</v>
      </c>
      <c r="C313" s="170"/>
      <c r="D313" s="106" t="s">
        <v>288</v>
      </c>
      <c r="E313" s="96">
        <v>178915</v>
      </c>
      <c r="F313" s="38">
        <v>0</v>
      </c>
      <c r="G313" s="144">
        <f>E313-F313</f>
        <v>178915</v>
      </c>
      <c r="J313" s="17"/>
      <c r="K313" s="17"/>
      <c r="M313" s="17"/>
    </row>
    <row r="314" spans="1:13" ht="37.5" customHeight="1">
      <c r="A314" s="176" t="s">
        <v>310</v>
      </c>
      <c r="B314" s="177"/>
      <c r="C314" s="177"/>
      <c r="D314" s="178"/>
      <c r="E314" s="28">
        <f>SUM(E270:E313)</f>
        <v>76368876.16</v>
      </c>
      <c r="F314" s="29">
        <f>SUM(F270:F313)</f>
        <v>47854406.269999996</v>
      </c>
      <c r="G314" s="141">
        <f>E314-F314</f>
        <v>28514469.89</v>
      </c>
      <c r="H314" s="17"/>
      <c r="M314" s="17"/>
    </row>
    <row r="315" spans="1:8" ht="47.25" customHeight="1">
      <c r="A315" s="217" t="s">
        <v>158</v>
      </c>
      <c r="B315" s="218"/>
      <c r="C315" s="218"/>
      <c r="D315" s="219"/>
      <c r="E315" s="97">
        <f>E173+E198+E220+E238+E267+E314</f>
        <v>243378537.466</v>
      </c>
      <c r="F315" s="97">
        <f>F173+F198+F220+F238+F267+F314</f>
        <v>209837490.72000003</v>
      </c>
      <c r="G315" s="149">
        <f>G173+G198+G220+G238+G267+G314</f>
        <v>33541046.746</v>
      </c>
      <c r="H315" s="17"/>
    </row>
    <row r="316" spans="1:10" ht="47.25" customHeight="1">
      <c r="A316" s="290" t="s">
        <v>349</v>
      </c>
      <c r="B316" s="291"/>
      <c r="C316" s="291"/>
      <c r="D316" s="291"/>
      <c r="E316" s="291"/>
      <c r="F316" s="291"/>
      <c r="G316" s="292"/>
      <c r="J316" s="17"/>
    </row>
    <row r="317" spans="1:8" ht="47.25" customHeight="1">
      <c r="A317" s="159">
        <v>1</v>
      </c>
      <c r="B317" s="293" t="s">
        <v>239</v>
      </c>
      <c r="C317" s="294"/>
      <c r="D317" s="160" t="s">
        <v>309</v>
      </c>
      <c r="E317" s="48">
        <v>301224.91</v>
      </c>
      <c r="F317" s="49">
        <v>222257.78</v>
      </c>
      <c r="G317" s="48">
        <f>E317-F317</f>
        <v>78967.12999999998</v>
      </c>
      <c r="H317" s="17"/>
    </row>
    <row r="318" spans="1:7" ht="47.25" customHeight="1">
      <c r="A318" s="159">
        <v>2</v>
      </c>
      <c r="B318" s="293" t="s">
        <v>239</v>
      </c>
      <c r="C318" s="294"/>
      <c r="D318" s="160" t="s">
        <v>350</v>
      </c>
      <c r="E318" s="48">
        <v>233628.47</v>
      </c>
      <c r="F318" s="50">
        <v>210662.42</v>
      </c>
      <c r="G318" s="48">
        <f>E318-F318</f>
        <v>22966.04999999999</v>
      </c>
    </row>
    <row r="319" spans="1:7" ht="47.25" customHeight="1">
      <c r="A319" s="159">
        <v>3</v>
      </c>
      <c r="B319" s="293" t="s">
        <v>236</v>
      </c>
      <c r="C319" s="294"/>
      <c r="D319" s="162" t="s">
        <v>358</v>
      </c>
      <c r="E319" s="57">
        <v>273295.09</v>
      </c>
      <c r="F319" s="161">
        <v>0</v>
      </c>
      <c r="G319" s="48">
        <f>E319-F319</f>
        <v>273295.09</v>
      </c>
    </row>
    <row r="320" spans="1:7" ht="47.25" customHeight="1">
      <c r="A320" s="159">
        <v>4</v>
      </c>
      <c r="B320" s="170" t="s">
        <v>276</v>
      </c>
      <c r="C320" s="170"/>
      <c r="D320" s="158" t="s">
        <v>334</v>
      </c>
      <c r="E320" s="57">
        <v>1356742.52</v>
      </c>
      <c r="F320" s="161">
        <v>1356742.09</v>
      </c>
      <c r="G320" s="48">
        <f>E320-F320</f>
        <v>0.4299999999348074</v>
      </c>
    </row>
    <row r="321" spans="1:13" ht="47.25" customHeight="1">
      <c r="A321" s="176" t="s">
        <v>351</v>
      </c>
      <c r="B321" s="177"/>
      <c r="C321" s="177"/>
      <c r="D321" s="178"/>
      <c r="E321" s="163">
        <f>SUM(E317:E320)</f>
        <v>2164890.99</v>
      </c>
      <c r="F321" s="161">
        <f>SUM(F317:F320)</f>
        <v>1789662.29</v>
      </c>
      <c r="G321" s="164">
        <f>SUM(G317:G320)</f>
        <v>375228.69999999995</v>
      </c>
      <c r="M321" s="17"/>
    </row>
    <row r="322" spans="1:8" ht="47.25" customHeight="1">
      <c r="A322" s="283" t="s">
        <v>158</v>
      </c>
      <c r="B322" s="284"/>
      <c r="C322" s="284"/>
      <c r="D322" s="285"/>
      <c r="E322" s="165">
        <f>E315+E321</f>
        <v>245543428.456</v>
      </c>
      <c r="F322" s="166">
        <f>F315+F321</f>
        <v>211627153.01000002</v>
      </c>
      <c r="G322" s="169">
        <f>G315+G321</f>
        <v>33916275.446</v>
      </c>
      <c r="H322" s="17"/>
    </row>
    <row r="323" spans="1:13" ht="42.75" customHeight="1">
      <c r="A323" s="271" t="s">
        <v>352</v>
      </c>
      <c r="B323" s="272"/>
      <c r="C323" s="272"/>
      <c r="D323" s="272"/>
      <c r="E323" s="272"/>
      <c r="F323" s="272"/>
      <c r="G323" s="273"/>
      <c r="M323" s="17"/>
    </row>
    <row r="324" spans="1:13" ht="42.75" customHeight="1">
      <c r="A324" s="193" t="s">
        <v>353</v>
      </c>
      <c r="B324" s="194"/>
      <c r="C324" s="194"/>
      <c r="D324" s="195"/>
      <c r="E324" s="196">
        <v>22389185.72</v>
      </c>
      <c r="F324" s="197"/>
      <c r="G324" s="198"/>
      <c r="M324" s="17"/>
    </row>
    <row r="325" spans="1:13" ht="34.5" customHeight="1">
      <c r="A325" s="193" t="s">
        <v>183</v>
      </c>
      <c r="B325" s="194"/>
      <c r="C325" s="194"/>
      <c r="D325" s="195"/>
      <c r="E325" s="196">
        <f>E324*0.2</f>
        <v>4477837.144</v>
      </c>
      <c r="F325" s="197"/>
      <c r="G325" s="198"/>
      <c r="H325" s="17"/>
      <c r="M325" s="17"/>
    </row>
    <row r="326" spans="1:8" ht="36" customHeight="1">
      <c r="A326" s="193" t="s">
        <v>243</v>
      </c>
      <c r="B326" s="194"/>
      <c r="C326" s="194"/>
      <c r="D326" s="195"/>
      <c r="E326" s="196">
        <v>273295.09</v>
      </c>
      <c r="F326" s="197"/>
      <c r="G326" s="198"/>
      <c r="H326" s="17"/>
    </row>
    <row r="327" spans="1:13" ht="27.75" customHeight="1">
      <c r="A327" s="193" t="s">
        <v>244</v>
      </c>
      <c r="B327" s="194"/>
      <c r="C327" s="194"/>
      <c r="D327" s="195"/>
      <c r="E327" s="196">
        <f>E317+E318</f>
        <v>534853.38</v>
      </c>
      <c r="F327" s="197"/>
      <c r="G327" s="198"/>
      <c r="H327" s="168"/>
      <c r="M327" s="17"/>
    </row>
    <row r="328" spans="1:13" ht="36.75" customHeight="1">
      <c r="A328" s="203" t="s">
        <v>354</v>
      </c>
      <c r="B328" s="204"/>
      <c r="C328" s="204"/>
      <c r="D328" s="204"/>
      <c r="E328" s="215">
        <f>E324-E325-E317-E318-E319</f>
        <v>17103200.106</v>
      </c>
      <c r="F328" s="215"/>
      <c r="G328" s="216"/>
      <c r="M328" s="17"/>
    </row>
    <row r="329" spans="1:7" ht="26.25" customHeight="1">
      <c r="A329" s="203" t="s">
        <v>313</v>
      </c>
      <c r="B329" s="204"/>
      <c r="C329" s="204"/>
      <c r="D329" s="204"/>
      <c r="E329" s="215">
        <v>39993701.71</v>
      </c>
      <c r="F329" s="215"/>
      <c r="G329" s="216"/>
    </row>
    <row r="330" spans="1:13" ht="24.75" customHeight="1">
      <c r="A330" s="250" t="s">
        <v>245</v>
      </c>
      <c r="B330" s="251"/>
      <c r="C330" s="251"/>
      <c r="D330" s="251"/>
      <c r="E330" s="215">
        <f>E328+E329</f>
        <v>57096901.816</v>
      </c>
      <c r="F330" s="215"/>
      <c r="G330" s="216"/>
      <c r="H330" s="17"/>
      <c r="M330" s="17"/>
    </row>
    <row r="331" spans="1:13" ht="48" customHeight="1">
      <c r="A331" s="260" t="s">
        <v>339</v>
      </c>
      <c r="B331" s="252"/>
      <c r="C331" s="252"/>
      <c r="D331" s="252" t="s">
        <v>340</v>
      </c>
      <c r="E331" s="252"/>
      <c r="F331" s="252" t="s">
        <v>341</v>
      </c>
      <c r="G331" s="253"/>
      <c r="M331" s="17"/>
    </row>
    <row r="332" spans="1:13" ht="29.25" customHeight="1">
      <c r="A332" s="261">
        <v>362554462.41</v>
      </c>
      <c r="B332" s="215"/>
      <c r="C332" s="215"/>
      <c r="D332" s="215">
        <f>A332-F332</f>
        <v>267479991.24999997</v>
      </c>
      <c r="E332" s="215"/>
      <c r="F332" s="215">
        <f>$E$343</f>
        <v>95074471.16000006</v>
      </c>
      <c r="G332" s="216"/>
      <c r="M332" s="17"/>
    </row>
    <row r="333" spans="1:13" ht="32.25" customHeight="1">
      <c r="A333" s="203" t="s">
        <v>338</v>
      </c>
      <c r="B333" s="204"/>
      <c r="C333" s="204"/>
      <c r="D333" s="204"/>
      <c r="E333" s="191">
        <v>362554462.41</v>
      </c>
      <c r="F333" s="191"/>
      <c r="G333" s="192"/>
      <c r="M333" s="17"/>
    </row>
    <row r="334" spans="1:13" ht="31.5" customHeight="1">
      <c r="A334" s="203" t="s">
        <v>359</v>
      </c>
      <c r="B334" s="204"/>
      <c r="C334" s="204"/>
      <c r="D334" s="204"/>
      <c r="E334" s="191">
        <v>211627153.01</v>
      </c>
      <c r="F334" s="191"/>
      <c r="G334" s="192"/>
      <c r="H334" s="168"/>
      <c r="M334" s="17"/>
    </row>
    <row r="335" spans="1:13" ht="36" customHeight="1">
      <c r="A335" s="203" t="s">
        <v>197</v>
      </c>
      <c r="B335" s="204"/>
      <c r="C335" s="204"/>
      <c r="D335" s="204"/>
      <c r="E335" s="191">
        <v>3438777.48</v>
      </c>
      <c r="F335" s="191"/>
      <c r="G335" s="192"/>
      <c r="H335" s="168"/>
      <c r="M335" s="17"/>
    </row>
    <row r="336" spans="1:13" ht="36.75" customHeight="1">
      <c r="A336" s="203" t="s">
        <v>219</v>
      </c>
      <c r="B336" s="204"/>
      <c r="C336" s="204"/>
      <c r="D336" s="204"/>
      <c r="E336" s="191">
        <v>2706066.95</v>
      </c>
      <c r="F336" s="191"/>
      <c r="G336" s="192"/>
      <c r="M336" s="17"/>
    </row>
    <row r="337" spans="1:13" ht="38.25" customHeight="1">
      <c r="A337" s="203" t="s">
        <v>273</v>
      </c>
      <c r="B337" s="204"/>
      <c r="C337" s="204"/>
      <c r="D337" s="204"/>
      <c r="E337" s="191">
        <v>5728025.4</v>
      </c>
      <c r="F337" s="191"/>
      <c r="G337" s="192"/>
      <c r="M337" s="39"/>
    </row>
    <row r="338" spans="1:13" ht="30.75" customHeight="1">
      <c r="A338" s="203" t="s">
        <v>315</v>
      </c>
      <c r="B338" s="204"/>
      <c r="C338" s="204"/>
      <c r="D338" s="204"/>
      <c r="E338" s="191">
        <v>9597601.02</v>
      </c>
      <c r="F338" s="191"/>
      <c r="G338" s="192"/>
      <c r="M338" s="39"/>
    </row>
    <row r="339" spans="1:13" ht="40.5" customHeight="1">
      <c r="A339" s="203" t="s">
        <v>275</v>
      </c>
      <c r="B339" s="204"/>
      <c r="C339" s="204"/>
      <c r="D339" s="204"/>
      <c r="E339" s="191">
        <v>37244003.29</v>
      </c>
      <c r="F339" s="191"/>
      <c r="G339" s="192"/>
      <c r="H339" s="17"/>
      <c r="M339" s="17"/>
    </row>
    <row r="340" spans="1:13" ht="31.5" customHeight="1">
      <c r="A340" s="254" t="s">
        <v>274</v>
      </c>
      <c r="B340" s="255"/>
      <c r="C340" s="255"/>
      <c r="D340" s="255"/>
      <c r="E340" s="248">
        <f>E333-E334-E335-E336-E337-E338-E339</f>
        <v>92212835.26000005</v>
      </c>
      <c r="F340" s="191"/>
      <c r="G340" s="192"/>
      <c r="H340" s="17"/>
      <c r="M340" s="17"/>
    </row>
    <row r="341" spans="1:13" ht="27" customHeight="1">
      <c r="A341" s="254" t="s">
        <v>344</v>
      </c>
      <c r="B341" s="255"/>
      <c r="C341" s="255"/>
      <c r="D341" s="255"/>
      <c r="E341" s="191">
        <v>80000</v>
      </c>
      <c r="F341" s="191"/>
      <c r="G341" s="192"/>
      <c r="M341" s="17"/>
    </row>
    <row r="342" spans="1:7" ht="29.25" customHeight="1">
      <c r="A342" s="269" t="s">
        <v>345</v>
      </c>
      <c r="B342" s="270"/>
      <c r="C342" s="270"/>
      <c r="D342" s="270"/>
      <c r="E342" s="191">
        <v>2781635.9</v>
      </c>
      <c r="F342" s="191"/>
      <c r="G342" s="192"/>
    </row>
    <row r="343" spans="1:7" ht="41.25" customHeight="1" thickBot="1">
      <c r="A343" s="207" t="s">
        <v>343</v>
      </c>
      <c r="B343" s="208"/>
      <c r="C343" s="208"/>
      <c r="D343" s="208"/>
      <c r="E343" s="210">
        <f>E340+E341+E342</f>
        <v>95074471.16000006</v>
      </c>
      <c r="F343" s="210"/>
      <c r="G343" s="211"/>
    </row>
    <row r="344" spans="1:7" ht="36.75" customHeight="1">
      <c r="A344" s="201"/>
      <c r="B344" s="201"/>
      <c r="C344" s="201"/>
      <c r="D344" s="201"/>
      <c r="E344" s="200"/>
      <c r="F344" s="202"/>
      <c r="G344" s="202"/>
    </row>
    <row r="345" spans="1:7" ht="36.75" customHeight="1">
      <c r="A345" s="201"/>
      <c r="B345" s="201"/>
      <c r="C345" s="201"/>
      <c r="D345" s="201"/>
      <c r="E345" s="200"/>
      <c r="F345" s="200"/>
      <c r="G345" s="200"/>
    </row>
    <row r="346" spans="1:7" ht="36.75" customHeight="1">
      <c r="A346" s="201"/>
      <c r="B346" s="201"/>
      <c r="C346" s="201"/>
      <c r="D346" s="201"/>
      <c r="E346" s="200"/>
      <c r="F346" s="200"/>
      <c r="G346" s="200"/>
    </row>
    <row r="347" spans="1:7" ht="36.75" customHeight="1">
      <c r="A347" s="206"/>
      <c r="B347" s="206"/>
      <c r="C347" s="206"/>
      <c r="D347" s="206"/>
      <c r="E347" s="200"/>
      <c r="F347" s="202"/>
      <c r="G347" s="202"/>
    </row>
    <row r="348" ht="36" customHeight="1"/>
    <row r="349" ht="36" customHeight="1">
      <c r="F349" s="17"/>
    </row>
    <row r="350" spans="1:8" ht="36" customHeight="1">
      <c r="A350" s="201"/>
      <c r="B350" s="201"/>
      <c r="C350" s="201"/>
      <c r="D350" s="201"/>
      <c r="E350" s="200"/>
      <c r="F350" s="202"/>
      <c r="G350" s="202"/>
      <c r="H350" s="18"/>
    </row>
    <row r="351" spans="1:8" ht="36" customHeight="1">
      <c r="A351" s="201"/>
      <c r="B351" s="201"/>
      <c r="C351" s="201"/>
      <c r="D351" s="201"/>
      <c r="E351" s="200"/>
      <c r="F351" s="200"/>
      <c r="G351" s="200"/>
      <c r="H351" s="18"/>
    </row>
    <row r="352" spans="1:8" ht="36" customHeight="1">
      <c r="A352" s="205"/>
      <c r="B352" s="205"/>
      <c r="C352" s="205"/>
      <c r="D352" s="205"/>
      <c r="E352" s="200"/>
      <c r="F352" s="202"/>
      <c r="G352" s="202"/>
      <c r="H352" s="18"/>
    </row>
    <row r="353" spans="1:8" ht="36" customHeight="1">
      <c r="A353" s="201"/>
      <c r="B353" s="201"/>
      <c r="C353" s="201"/>
      <c r="D353" s="201"/>
      <c r="E353" s="200"/>
      <c r="F353" s="202"/>
      <c r="G353" s="202"/>
      <c r="H353" s="18"/>
    </row>
    <row r="354" spans="1:8" ht="36" customHeight="1">
      <c r="A354" s="201"/>
      <c r="B354" s="201"/>
      <c r="C354" s="201"/>
      <c r="D354" s="201"/>
      <c r="E354" s="200"/>
      <c r="F354" s="202"/>
      <c r="G354" s="202"/>
      <c r="H354" s="18"/>
    </row>
    <row r="355" spans="1:8" ht="36" customHeight="1">
      <c r="A355" s="205"/>
      <c r="B355" s="205"/>
      <c r="C355" s="205"/>
      <c r="D355" s="205"/>
      <c r="E355" s="200"/>
      <c r="F355" s="202"/>
      <c r="G355" s="202"/>
      <c r="H355" s="18"/>
    </row>
    <row r="356" spans="1:8" ht="15.75">
      <c r="A356" s="205"/>
      <c r="B356" s="205"/>
      <c r="C356" s="205"/>
      <c r="D356" s="205"/>
      <c r="E356" s="200"/>
      <c r="F356" s="202"/>
      <c r="G356" s="202"/>
      <c r="H356" s="18"/>
    </row>
    <row r="357" spans="1:8" ht="15.75">
      <c r="A357" s="205"/>
      <c r="B357" s="205"/>
      <c r="C357" s="205"/>
      <c r="D357" s="205"/>
      <c r="E357" s="200"/>
      <c r="F357" s="200"/>
      <c r="G357" s="200"/>
      <c r="H357" s="18"/>
    </row>
    <row r="358" spans="1:8" ht="15.75">
      <c r="A358" s="201"/>
      <c r="B358" s="201"/>
      <c r="C358" s="201"/>
      <c r="D358" s="201"/>
      <c r="E358" s="200"/>
      <c r="F358" s="202"/>
      <c r="G358" s="202"/>
      <c r="H358" s="18"/>
    </row>
    <row r="359" spans="1:8" ht="15.75">
      <c r="A359" s="201"/>
      <c r="B359" s="201"/>
      <c r="C359" s="201"/>
      <c r="D359" s="201"/>
      <c r="E359" s="200"/>
      <c r="F359" s="200"/>
      <c r="G359" s="200"/>
      <c r="H359" s="18"/>
    </row>
    <row r="360" spans="1:8" ht="15.75">
      <c r="A360" s="201"/>
      <c r="B360" s="201"/>
      <c r="C360" s="201"/>
      <c r="D360" s="201"/>
      <c r="E360" s="200"/>
      <c r="F360" s="200"/>
      <c r="G360" s="200"/>
      <c r="H360" s="18"/>
    </row>
    <row r="361" spans="1:8" ht="15.75">
      <c r="A361" s="206"/>
      <c r="B361" s="206"/>
      <c r="C361" s="206"/>
      <c r="D361" s="206"/>
      <c r="E361" s="200"/>
      <c r="F361" s="202"/>
      <c r="G361" s="202"/>
      <c r="H361" s="18"/>
    </row>
  </sheetData>
  <sheetProtection/>
  <mergeCells count="404">
    <mergeCell ref="F22:G22"/>
    <mergeCell ref="A316:G316"/>
    <mergeCell ref="B317:C317"/>
    <mergeCell ref="B318:C318"/>
    <mergeCell ref="B319:C319"/>
    <mergeCell ref="A321:D321"/>
    <mergeCell ref="B216:C216"/>
    <mergeCell ref="B215:C215"/>
    <mergeCell ref="B186:C186"/>
    <mergeCell ref="B171:C171"/>
    <mergeCell ref="A322:D322"/>
    <mergeCell ref="B320:C320"/>
    <mergeCell ref="A45:C45"/>
    <mergeCell ref="A338:D338"/>
    <mergeCell ref="E338:G338"/>
    <mergeCell ref="A23:E23"/>
    <mergeCell ref="B180:C180"/>
    <mergeCell ref="B203:C203"/>
    <mergeCell ref="A199:G199"/>
    <mergeCell ref="B192:C192"/>
    <mergeCell ref="F18:G18"/>
    <mergeCell ref="F23:G23"/>
    <mergeCell ref="A20:E20"/>
    <mergeCell ref="F20:G20"/>
    <mergeCell ref="A19:E19"/>
    <mergeCell ref="F19:G19"/>
    <mergeCell ref="A18:E18"/>
    <mergeCell ref="A21:E21"/>
    <mergeCell ref="F21:G21"/>
    <mergeCell ref="A22:E22"/>
    <mergeCell ref="F13:G13"/>
    <mergeCell ref="A14:E14"/>
    <mergeCell ref="A15:E15"/>
    <mergeCell ref="A16:E16"/>
    <mergeCell ref="A17:E17"/>
    <mergeCell ref="F15:G15"/>
    <mergeCell ref="F16:G16"/>
    <mergeCell ref="F17:G17"/>
    <mergeCell ref="F14:G14"/>
    <mergeCell ref="F9:G9"/>
    <mergeCell ref="A10:E10"/>
    <mergeCell ref="F10:G10"/>
    <mergeCell ref="A12:E12"/>
    <mergeCell ref="F12:G12"/>
    <mergeCell ref="A11:E11"/>
    <mergeCell ref="F11:G11"/>
    <mergeCell ref="A342:D342"/>
    <mergeCell ref="E342:G342"/>
    <mergeCell ref="A323:G323"/>
    <mergeCell ref="B209:C209"/>
    <mergeCell ref="B176:C176"/>
    <mergeCell ref="A1:G1"/>
    <mergeCell ref="A6:E6"/>
    <mergeCell ref="F6:G6"/>
    <mergeCell ref="A7:E7"/>
    <mergeCell ref="F7:G7"/>
    <mergeCell ref="F3:G3"/>
    <mergeCell ref="F5:G5"/>
    <mergeCell ref="F2:G2"/>
    <mergeCell ref="F4:G4"/>
    <mergeCell ref="A8:E8"/>
    <mergeCell ref="F8:G8"/>
    <mergeCell ref="A2:E2"/>
    <mergeCell ref="A3:E3"/>
    <mergeCell ref="A4:E4"/>
    <mergeCell ref="B179:C179"/>
    <mergeCell ref="B184:C184"/>
    <mergeCell ref="A5:E5"/>
    <mergeCell ref="A9:E9"/>
    <mergeCell ref="A13:E13"/>
    <mergeCell ref="A172:C172"/>
    <mergeCell ref="A173:D173"/>
    <mergeCell ref="B202:C202"/>
    <mergeCell ref="B185:C185"/>
    <mergeCell ref="B189:C189"/>
    <mergeCell ref="B188:C188"/>
    <mergeCell ref="B200:C200"/>
    <mergeCell ref="B201:C201"/>
    <mergeCell ref="B187:C187"/>
    <mergeCell ref="B182:C182"/>
    <mergeCell ref="B210:C210"/>
    <mergeCell ref="B205:C205"/>
    <mergeCell ref="B206:C206"/>
    <mergeCell ref="B207:C207"/>
    <mergeCell ref="B208:C208"/>
    <mergeCell ref="B193:C193"/>
    <mergeCell ref="B183:C183"/>
    <mergeCell ref="B194:C194"/>
    <mergeCell ref="B204:C204"/>
    <mergeCell ref="A341:D341"/>
    <mergeCell ref="B228:C228"/>
    <mergeCell ref="A268:D268"/>
    <mergeCell ref="B243:C243"/>
    <mergeCell ref="B223:C223"/>
    <mergeCell ref="A267:D267"/>
    <mergeCell ref="A331:C331"/>
    <mergeCell ref="A340:D340"/>
    <mergeCell ref="A332:C332"/>
    <mergeCell ref="D332:E332"/>
    <mergeCell ref="B211:C211"/>
    <mergeCell ref="B231:C231"/>
    <mergeCell ref="A220:D220"/>
    <mergeCell ref="B224:C224"/>
    <mergeCell ref="A221:G221"/>
    <mergeCell ref="B222:C222"/>
    <mergeCell ref="B213:C213"/>
    <mergeCell ref="B214:C214"/>
    <mergeCell ref="B226:C226"/>
    <mergeCell ref="B225:C225"/>
    <mergeCell ref="E339:G339"/>
    <mergeCell ref="A329:D329"/>
    <mergeCell ref="A330:D330"/>
    <mergeCell ref="D331:E331"/>
    <mergeCell ref="E325:G325"/>
    <mergeCell ref="F331:G331"/>
    <mergeCell ref="E329:G329"/>
    <mergeCell ref="E330:G330"/>
    <mergeCell ref="A336:D336"/>
    <mergeCell ref="E327:G327"/>
    <mergeCell ref="B170:C170"/>
    <mergeCell ref="B178:C178"/>
    <mergeCell ref="E341:G341"/>
    <mergeCell ref="E340:G340"/>
    <mergeCell ref="A198:D198"/>
    <mergeCell ref="B233:C233"/>
    <mergeCell ref="A328:D328"/>
    <mergeCell ref="B195:C195"/>
    <mergeCell ref="A239:G239"/>
    <mergeCell ref="F332:G332"/>
    <mergeCell ref="B181:C181"/>
    <mergeCell ref="B177:C177"/>
    <mergeCell ref="A174:G174"/>
    <mergeCell ref="B175:C175"/>
    <mergeCell ref="B91:C91"/>
    <mergeCell ref="B155:C155"/>
    <mergeCell ref="B156:C156"/>
    <mergeCell ref="B157:C157"/>
    <mergeCell ref="B164:C167"/>
    <mergeCell ref="B161:C161"/>
    <mergeCell ref="B57:C57"/>
    <mergeCell ref="B78:C79"/>
    <mergeCell ref="B133:C133"/>
    <mergeCell ref="A127:G127"/>
    <mergeCell ref="B128:C128"/>
    <mergeCell ref="B135:C136"/>
    <mergeCell ref="FD24:FK24"/>
    <mergeCell ref="CB24:CI24"/>
    <mergeCell ref="CZ24:DG24"/>
    <mergeCell ref="X24:AE24"/>
    <mergeCell ref="AF24:AM24"/>
    <mergeCell ref="A30:C30"/>
    <mergeCell ref="FL24:FS24"/>
    <mergeCell ref="DH24:DO24"/>
    <mergeCell ref="DP24:DW24"/>
    <mergeCell ref="DX24:EE24"/>
    <mergeCell ref="EF24:EM24"/>
    <mergeCell ref="N24:O24"/>
    <mergeCell ref="BT24:CA24"/>
    <mergeCell ref="EN24:EU24"/>
    <mergeCell ref="EV24:FC24"/>
    <mergeCell ref="CR24:CY24"/>
    <mergeCell ref="A28:C28"/>
    <mergeCell ref="A29:C29"/>
    <mergeCell ref="AV24:BC24"/>
    <mergeCell ref="BL24:BS24"/>
    <mergeCell ref="CJ24:CQ24"/>
    <mergeCell ref="A24:G24"/>
    <mergeCell ref="H24:K24"/>
    <mergeCell ref="P24:W24"/>
    <mergeCell ref="A31:C31"/>
    <mergeCell ref="A32:C32"/>
    <mergeCell ref="B53:C53"/>
    <mergeCell ref="B80:C80"/>
    <mergeCell ref="B56:C56"/>
    <mergeCell ref="B51:C51"/>
    <mergeCell ref="B74:C76"/>
    <mergeCell ref="B71:C72"/>
    <mergeCell ref="A47:G47"/>
    <mergeCell ref="B55:C55"/>
    <mergeCell ref="B82:C82"/>
    <mergeCell ref="A39:C39"/>
    <mergeCell ref="B68:C70"/>
    <mergeCell ref="B93:C93"/>
    <mergeCell ref="B92:C92"/>
    <mergeCell ref="A34:C34"/>
    <mergeCell ref="B87:C87"/>
    <mergeCell ref="B60:C60"/>
    <mergeCell ref="B73:C73"/>
    <mergeCell ref="B65:C67"/>
    <mergeCell ref="B83:C86"/>
    <mergeCell ref="A35:C35"/>
    <mergeCell ref="A46:C46"/>
    <mergeCell ref="A27:C27"/>
    <mergeCell ref="A25:C25"/>
    <mergeCell ref="BD24:BK24"/>
    <mergeCell ref="A37:C37"/>
    <mergeCell ref="AN24:AU24"/>
    <mergeCell ref="L24:M24"/>
    <mergeCell ref="B54:C54"/>
    <mergeCell ref="A38:C38"/>
    <mergeCell ref="A52:G52"/>
    <mergeCell ref="B50:C50"/>
    <mergeCell ref="A40:C40"/>
    <mergeCell ref="A42:C42"/>
    <mergeCell ref="A41:C41"/>
    <mergeCell ref="A43:C43"/>
    <mergeCell ref="A44:C44"/>
    <mergeCell ref="A26:C26"/>
    <mergeCell ref="A36:C36"/>
    <mergeCell ref="A81:G81"/>
    <mergeCell ref="B88:C90"/>
    <mergeCell ref="A59:G59"/>
    <mergeCell ref="B58:C58"/>
    <mergeCell ref="B61:C64"/>
    <mergeCell ref="A48:G48"/>
    <mergeCell ref="A33:C33"/>
    <mergeCell ref="B49:C49"/>
    <mergeCell ref="B94:C94"/>
    <mergeCell ref="B97:C97"/>
    <mergeCell ref="B122:C122"/>
    <mergeCell ref="B117:C117"/>
    <mergeCell ref="B105:C106"/>
    <mergeCell ref="B107:C107"/>
    <mergeCell ref="B108:C108"/>
    <mergeCell ref="B113:C113"/>
    <mergeCell ref="B121:C121"/>
    <mergeCell ref="B110:C110"/>
    <mergeCell ref="B100:C103"/>
    <mergeCell ref="A142:G142"/>
    <mergeCell ref="B98:C99"/>
    <mergeCell ref="A96:G96"/>
    <mergeCell ref="B95:C95"/>
    <mergeCell ref="B125:C125"/>
    <mergeCell ref="B134:C134"/>
    <mergeCell ref="A109:G109"/>
    <mergeCell ref="B118:C119"/>
    <mergeCell ref="B131:C132"/>
    <mergeCell ref="B229:C229"/>
    <mergeCell ref="B235:C235"/>
    <mergeCell ref="A324:D324"/>
    <mergeCell ref="B145:C148"/>
    <mergeCell ref="B77:C77"/>
    <mergeCell ref="B139:C139"/>
    <mergeCell ref="B140:C140"/>
    <mergeCell ref="B138:C138"/>
    <mergeCell ref="B123:C123"/>
    <mergeCell ref="B104:C104"/>
    <mergeCell ref="B143:C143"/>
    <mergeCell ref="B158:C158"/>
    <mergeCell ref="B120:C120"/>
    <mergeCell ref="E328:G328"/>
    <mergeCell ref="A327:D327"/>
    <mergeCell ref="A325:D325"/>
    <mergeCell ref="B212:C212"/>
    <mergeCell ref="A315:D315"/>
    <mergeCell ref="B230:C230"/>
    <mergeCell ref="E324:G324"/>
    <mergeCell ref="B126:C126"/>
    <mergeCell ref="B137:C137"/>
    <mergeCell ref="B124:C124"/>
    <mergeCell ref="B111:C112"/>
    <mergeCell ref="B129:C130"/>
    <mergeCell ref="B114:C116"/>
    <mergeCell ref="B153:C153"/>
    <mergeCell ref="B159:C159"/>
    <mergeCell ref="B154:C154"/>
    <mergeCell ref="B191:C191"/>
    <mergeCell ref="B190:C190"/>
    <mergeCell ref="B149:C152"/>
    <mergeCell ref="B168:C169"/>
    <mergeCell ref="A160:G160"/>
    <mergeCell ref="B162:C162"/>
    <mergeCell ref="B163:C163"/>
    <mergeCell ref="B141:C141"/>
    <mergeCell ref="E343:G343"/>
    <mergeCell ref="A333:D333"/>
    <mergeCell ref="E333:G333"/>
    <mergeCell ref="A334:D334"/>
    <mergeCell ref="A335:D335"/>
    <mergeCell ref="A339:D339"/>
    <mergeCell ref="E334:G334"/>
    <mergeCell ref="E335:G335"/>
    <mergeCell ref="B144:C144"/>
    <mergeCell ref="A343:D343"/>
    <mergeCell ref="E344:G344"/>
    <mergeCell ref="A347:D347"/>
    <mergeCell ref="E347:G347"/>
    <mergeCell ref="A345:D345"/>
    <mergeCell ref="E345:G345"/>
    <mergeCell ref="A346:D346"/>
    <mergeCell ref="E346:G346"/>
    <mergeCell ref="A344:D344"/>
    <mergeCell ref="A361:D361"/>
    <mergeCell ref="E361:G361"/>
    <mergeCell ref="A356:D356"/>
    <mergeCell ref="E356:G356"/>
    <mergeCell ref="A357:D357"/>
    <mergeCell ref="E357:G357"/>
    <mergeCell ref="A358:D358"/>
    <mergeCell ref="E358:G358"/>
    <mergeCell ref="E359:G359"/>
    <mergeCell ref="A359:D359"/>
    <mergeCell ref="A351:D351"/>
    <mergeCell ref="E351:G351"/>
    <mergeCell ref="A352:D352"/>
    <mergeCell ref="E352:G352"/>
    <mergeCell ref="E355:G355"/>
    <mergeCell ref="A355:D355"/>
    <mergeCell ref="E360:G360"/>
    <mergeCell ref="A353:D353"/>
    <mergeCell ref="E353:G353"/>
    <mergeCell ref="A354:D354"/>
    <mergeCell ref="E354:G354"/>
    <mergeCell ref="A337:D337"/>
    <mergeCell ref="E337:G337"/>
    <mergeCell ref="A360:D360"/>
    <mergeCell ref="A350:D350"/>
    <mergeCell ref="E350:G350"/>
    <mergeCell ref="B261:C261"/>
    <mergeCell ref="B254:C254"/>
    <mergeCell ref="E336:G336"/>
    <mergeCell ref="A326:D326"/>
    <mergeCell ref="B240:C240"/>
    <mergeCell ref="B241:C241"/>
    <mergeCell ref="E326:G326"/>
    <mergeCell ref="B256:C256"/>
    <mergeCell ref="B244:C244"/>
    <mergeCell ref="B245:C245"/>
    <mergeCell ref="B262:C262"/>
    <mergeCell ref="B248:C248"/>
    <mergeCell ref="B249:C249"/>
    <mergeCell ref="B250:C250"/>
    <mergeCell ref="B251:C251"/>
    <mergeCell ref="B252:C252"/>
    <mergeCell ref="B253:C253"/>
    <mergeCell ref="B255:C255"/>
    <mergeCell ref="B259:C259"/>
    <mergeCell ref="B260:C260"/>
    <mergeCell ref="B257:C257"/>
    <mergeCell ref="B258:C258"/>
    <mergeCell ref="B196:C196"/>
    <mergeCell ref="B197:C197"/>
    <mergeCell ref="A238:D238"/>
    <mergeCell ref="B242:C242"/>
    <mergeCell ref="B246:C246"/>
    <mergeCell ref="B247:C247"/>
    <mergeCell ref="B227:C227"/>
    <mergeCell ref="B232:C232"/>
    <mergeCell ref="B266:C266"/>
    <mergeCell ref="B217:C217"/>
    <mergeCell ref="B218:C218"/>
    <mergeCell ref="B219:C219"/>
    <mergeCell ref="B234:C234"/>
    <mergeCell ref="B236:C236"/>
    <mergeCell ref="B237:C237"/>
    <mergeCell ref="B263:C263"/>
    <mergeCell ref="B264:C264"/>
    <mergeCell ref="B265:C265"/>
    <mergeCell ref="A269:G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302:C302"/>
    <mergeCell ref="B303:C303"/>
    <mergeCell ref="B298:C298"/>
    <mergeCell ref="B299:C299"/>
    <mergeCell ref="B300:C300"/>
    <mergeCell ref="B301:C301"/>
    <mergeCell ref="A314:D314"/>
    <mergeCell ref="B309:C309"/>
    <mergeCell ref="B310:C310"/>
    <mergeCell ref="B312:C312"/>
    <mergeCell ref="B308:C308"/>
    <mergeCell ref="B304:C304"/>
    <mergeCell ref="B305:C305"/>
    <mergeCell ref="B306:C306"/>
    <mergeCell ref="B307:C307"/>
    <mergeCell ref="B311:C311"/>
    <mergeCell ref="B313:C313"/>
    <mergeCell ref="B290:C290"/>
    <mergeCell ref="B291:C291"/>
    <mergeCell ref="B292:C292"/>
    <mergeCell ref="B293:C293"/>
    <mergeCell ref="B294:C294"/>
    <mergeCell ref="B295:C295"/>
    <mergeCell ref="B296:C296"/>
    <mergeCell ref="B297:C297"/>
  </mergeCells>
  <printOptions/>
  <pageMargins left="0.7086614173228347" right="0.7086614173228347" top="0.7480314960629921" bottom="0.7480314960629921" header="0.31496062992125984" footer="0.31496062992125984"/>
  <pageSetup fitToHeight="13" fitToWidth="12" horizontalDpi="600" verticalDpi="600" orientation="portrait" paperSize="9" scale="68" r:id="rId3"/>
  <rowBreaks count="18" manualBreakCount="18">
    <brk id="32" max="6" man="1"/>
    <brk id="46" max="6" man="1"/>
    <brk id="67" max="6" man="1"/>
    <brk id="80" max="6" man="1"/>
    <brk id="95" max="6" man="1"/>
    <brk id="113" max="6" man="1"/>
    <brk id="134" max="6" man="1"/>
    <brk id="149" max="6" man="1"/>
    <brk id="165" max="6" man="1"/>
    <brk id="183" max="6" man="1"/>
    <brk id="198" max="6" man="1"/>
    <brk id="214" max="6" man="1"/>
    <brk id="232" max="6" man="1"/>
    <brk id="246" max="6" man="1"/>
    <brk id="262" max="6" man="1"/>
    <brk id="276" max="6" man="1"/>
    <brk id="299" max="6" man="1"/>
    <brk id="31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can.aydogan</dc:creator>
  <cp:keywords/>
  <dc:description/>
  <cp:lastModifiedBy>Fahrettin AYDOĞAN</cp:lastModifiedBy>
  <cp:lastPrinted>2019-07-10T12:55:02Z</cp:lastPrinted>
  <dcterms:created xsi:type="dcterms:W3CDTF">2015-01-08T12:11:21Z</dcterms:created>
  <dcterms:modified xsi:type="dcterms:W3CDTF">2019-07-10T13:04:08Z</dcterms:modified>
  <cp:category/>
  <cp:version/>
  <cp:contentType/>
  <cp:contentStatus/>
</cp:coreProperties>
</file>